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R\Other\Historical Data\Updated data files V2\"/>
    </mc:Choice>
  </mc:AlternateContent>
  <bookViews>
    <workbookView xWindow="90" yWindow="-20" windowWidth="18710" windowHeight="12660" tabRatio="801"/>
  </bookViews>
  <sheets>
    <sheet name="Cover" sheetId="8" r:id="rId1"/>
    <sheet name="Disclaimer" sheetId="9" r:id="rId2"/>
    <sheet name="P&amp;L" sheetId="1" r:id="rId3"/>
    <sheet name="BS" sheetId="3" r:id="rId4"/>
    <sheet name="Cash Flow" sheetId="5" r:id="rId5"/>
    <sheet name="Segment Data" sheetId="6" r:id="rId6"/>
    <sheet name="Traffic" sheetId="7" r:id="rId7"/>
  </sheets>
  <definedNames>
    <definedName name="_xlnm._FilterDatabase" localSheetId="5" hidden="1">'Segment Data'!$A$2:$Q$4</definedName>
  </definedNames>
  <calcPr calcId="162913"/>
</workbook>
</file>

<file path=xl/calcChain.xml><?xml version="1.0" encoding="utf-8"?>
<calcChain xmlns="http://schemas.openxmlformats.org/spreadsheetml/2006/main">
  <c r="P14" i="6" l="1"/>
  <c r="O50" i="6" l="1"/>
  <c r="M50" i="6"/>
  <c r="L50" i="6"/>
  <c r="K50" i="6"/>
  <c r="I50" i="6"/>
  <c r="H50" i="6"/>
  <c r="G50" i="6"/>
  <c r="F50" i="6"/>
  <c r="E50" i="6"/>
  <c r="D50" i="6"/>
  <c r="N50" i="6"/>
  <c r="J50" i="6"/>
  <c r="C50" i="6"/>
  <c r="O47" i="6"/>
  <c r="M47" i="6"/>
  <c r="L47" i="6"/>
  <c r="K47" i="6"/>
  <c r="I47" i="6"/>
  <c r="H47" i="6"/>
  <c r="G47" i="6"/>
  <c r="F47" i="6"/>
  <c r="E47" i="6"/>
  <c r="D47" i="6"/>
  <c r="N47" i="6"/>
  <c r="J47" i="6"/>
  <c r="C47" i="6"/>
  <c r="J46" i="6"/>
  <c r="N46" i="6"/>
  <c r="N45" i="6"/>
  <c r="N44" i="6"/>
  <c r="N43" i="6"/>
  <c r="J45" i="6"/>
  <c r="J44" i="6"/>
  <c r="J43" i="6"/>
  <c r="N41" i="6"/>
  <c r="N40" i="6"/>
  <c r="N38" i="6"/>
  <c r="N36" i="6"/>
  <c r="J40" i="6"/>
  <c r="J41" i="6"/>
  <c r="J38" i="6"/>
  <c r="J36" i="6"/>
  <c r="O38" i="6"/>
  <c r="O36" i="6" s="1"/>
  <c r="M38" i="6"/>
  <c r="M36" i="6" s="1"/>
  <c r="L38" i="6"/>
  <c r="L36" i="6" s="1"/>
  <c r="K38" i="6"/>
  <c r="K36" i="6" s="1"/>
  <c r="I38" i="6"/>
  <c r="I36" i="6" s="1"/>
  <c r="H38" i="6"/>
  <c r="G38" i="6"/>
  <c r="F38" i="6"/>
  <c r="E38" i="6"/>
  <c r="E36" i="6" s="1"/>
  <c r="D38" i="6"/>
  <c r="D36" i="6" s="1"/>
  <c r="C38" i="6"/>
  <c r="H36" i="6"/>
  <c r="G36" i="6"/>
  <c r="F36" i="6"/>
  <c r="C36" i="6"/>
  <c r="O34" i="6"/>
  <c r="M34" i="6"/>
  <c r="L34" i="6"/>
  <c r="K34" i="6"/>
  <c r="I34" i="6"/>
  <c r="H34" i="6"/>
  <c r="G34" i="6"/>
  <c r="F34" i="6"/>
  <c r="E34" i="6"/>
  <c r="D34" i="6"/>
  <c r="N34" i="6"/>
  <c r="J34" i="6"/>
  <c r="C34" i="6"/>
  <c r="N33" i="6"/>
  <c r="J33" i="6"/>
  <c r="P32" i="6"/>
  <c r="N32" i="6"/>
  <c r="J32" i="6"/>
  <c r="P50" i="6" l="1"/>
  <c r="P49" i="6"/>
  <c r="P47" i="6"/>
  <c r="P46" i="6"/>
  <c r="P45" i="6"/>
  <c r="P44" i="6"/>
  <c r="P43" i="6"/>
  <c r="P41" i="6"/>
  <c r="P40" i="6"/>
  <c r="P38" i="6"/>
  <c r="P34" i="6"/>
  <c r="P33" i="6"/>
  <c r="O25" i="6"/>
  <c r="M25" i="6"/>
  <c r="L25" i="6"/>
  <c r="K25" i="6"/>
  <c r="I25" i="6"/>
  <c r="H25" i="6"/>
  <c r="G25" i="6"/>
  <c r="F25" i="6"/>
  <c r="E25" i="6"/>
  <c r="D25" i="6"/>
  <c r="N25" i="6"/>
  <c r="J25" i="6"/>
  <c r="C25" i="6"/>
  <c r="N24" i="6"/>
  <c r="J24" i="6"/>
  <c r="O22" i="6"/>
  <c r="M22" i="6"/>
  <c r="L22" i="6"/>
  <c r="K22" i="6"/>
  <c r="I22" i="6"/>
  <c r="H22" i="6"/>
  <c r="G22" i="6"/>
  <c r="F22" i="6"/>
  <c r="E22" i="6"/>
  <c r="D22" i="6"/>
  <c r="N22" i="6"/>
  <c r="P22" i="6" s="1"/>
  <c r="J22" i="6"/>
  <c r="C22" i="6"/>
  <c r="N21" i="6"/>
  <c r="N20" i="6"/>
  <c r="N19" i="6"/>
  <c r="J21" i="6"/>
  <c r="J20" i="6"/>
  <c r="P20" i="6" s="1"/>
  <c r="J19" i="6"/>
  <c r="M14" i="6"/>
  <c r="M12" i="6" s="1"/>
  <c r="L14" i="6"/>
  <c r="L12" i="6" s="1"/>
  <c r="K14" i="6"/>
  <c r="K12" i="6" s="1"/>
  <c r="I14" i="6"/>
  <c r="H14" i="6"/>
  <c r="H12" i="6" s="1"/>
  <c r="G14" i="6"/>
  <c r="G12" i="6" s="1"/>
  <c r="F14" i="6"/>
  <c r="E14" i="6"/>
  <c r="D14" i="6"/>
  <c r="J14" i="6"/>
  <c r="N14" i="6"/>
  <c r="N12" i="6" s="1"/>
  <c r="C14" i="6"/>
  <c r="O12" i="6"/>
  <c r="I12" i="6"/>
  <c r="F12" i="6"/>
  <c r="E12" i="6"/>
  <c r="D12" i="6"/>
  <c r="J12" i="6"/>
  <c r="C12" i="6"/>
  <c r="O10" i="6"/>
  <c r="M10" i="6"/>
  <c r="L10" i="6"/>
  <c r="K10" i="6"/>
  <c r="I10" i="6"/>
  <c r="H10" i="6"/>
  <c r="G10" i="6"/>
  <c r="F10" i="6"/>
  <c r="E10" i="6"/>
  <c r="D10" i="6"/>
  <c r="P10" i="6"/>
  <c r="P12" i="6" s="1"/>
  <c r="N10" i="6"/>
  <c r="J10" i="6"/>
  <c r="C10" i="6"/>
  <c r="N9" i="6"/>
  <c r="P9" i="6" s="1"/>
  <c r="J9" i="6"/>
  <c r="N8" i="6"/>
  <c r="J8" i="6"/>
  <c r="P24" i="6"/>
  <c r="P21" i="6"/>
  <c r="P19" i="6"/>
  <c r="P17" i="6"/>
  <c r="P16" i="6"/>
  <c r="P8" i="6"/>
  <c r="P25" i="6" l="1"/>
  <c r="D52" i="3"/>
  <c r="C52" i="3"/>
  <c r="D26" i="1"/>
  <c r="C26" i="1"/>
  <c r="C11" i="1" l="1"/>
  <c r="D11" i="1"/>
  <c r="N26" i="6" l="1"/>
  <c r="V50" i="6" l="1"/>
  <c r="S50" i="6"/>
  <c r="V49" i="6"/>
  <c r="S49" i="6"/>
  <c r="V48" i="6"/>
  <c r="S48" i="6"/>
  <c r="V47" i="6"/>
  <c r="S47" i="6"/>
  <c r="V46" i="6"/>
  <c r="S46" i="6"/>
  <c r="V45" i="6"/>
  <c r="S45" i="6"/>
  <c r="V44" i="6"/>
  <c r="S44" i="6"/>
  <c r="V43" i="6"/>
  <c r="S43" i="6"/>
  <c r="V42" i="6"/>
  <c r="S42" i="6"/>
  <c r="V41" i="6"/>
  <c r="S41" i="6"/>
  <c r="V40" i="6"/>
  <c r="S40" i="6"/>
  <c r="V39" i="6"/>
  <c r="S39" i="6"/>
  <c r="V38" i="6"/>
  <c r="S38" i="6"/>
  <c r="V35" i="6"/>
  <c r="S35" i="6"/>
  <c r="V34" i="6"/>
  <c r="S34" i="6"/>
  <c r="V33" i="6"/>
  <c r="S33" i="6"/>
  <c r="V32" i="6"/>
  <c r="S32" i="6"/>
  <c r="J26" i="6"/>
  <c r="C26" i="6"/>
  <c r="V25" i="6"/>
  <c r="S25" i="6"/>
  <c r="V24" i="6"/>
  <c r="S24" i="6"/>
  <c r="V23" i="6"/>
  <c r="S23" i="6"/>
  <c r="V22" i="6"/>
  <c r="S22" i="6"/>
  <c r="V21" i="6"/>
  <c r="S21" i="6"/>
  <c r="V20" i="6"/>
  <c r="S20" i="6"/>
  <c r="V19" i="6"/>
  <c r="S19" i="6"/>
  <c r="V18" i="6"/>
  <c r="S18" i="6"/>
  <c r="V17" i="6"/>
  <c r="S17" i="6"/>
  <c r="V16" i="6"/>
  <c r="S16" i="6"/>
  <c r="V15" i="6"/>
  <c r="S15" i="6"/>
  <c r="V14" i="6"/>
  <c r="S14" i="6"/>
  <c r="V11" i="6"/>
  <c r="S11" i="6"/>
  <c r="V10" i="6"/>
  <c r="S10" i="6"/>
  <c r="V9" i="6"/>
  <c r="S9" i="6"/>
  <c r="V8" i="6"/>
  <c r="S8" i="6"/>
  <c r="P36" i="6" l="1"/>
  <c r="T25" i="6"/>
  <c r="W42" i="6"/>
  <c r="T21" i="6"/>
  <c r="T35" i="6"/>
  <c r="W8" i="6"/>
  <c r="W20" i="6"/>
  <c r="T22" i="6"/>
  <c r="W47" i="6"/>
  <c r="T43" i="6"/>
  <c r="T46" i="6"/>
  <c r="T33" i="6"/>
  <c r="W14" i="6"/>
  <c r="W18" i="6"/>
  <c r="T34" i="6"/>
  <c r="T50" i="6"/>
  <c r="T39" i="6"/>
  <c r="T44" i="6"/>
  <c r="W40" i="6"/>
  <c r="T8" i="6"/>
  <c r="W11" i="6"/>
  <c r="T14" i="6"/>
  <c r="T23" i="6"/>
  <c r="T24" i="6"/>
  <c r="W35" i="6"/>
  <c r="T42" i="6"/>
  <c r="W44" i="6"/>
  <c r="T45" i="6"/>
  <c r="T47" i="6"/>
  <c r="W50" i="6"/>
  <c r="T16" i="6"/>
  <c r="T18" i="6"/>
  <c r="T49" i="6"/>
  <c r="T9" i="6"/>
  <c r="T11" i="6"/>
  <c r="T15" i="6"/>
  <c r="T20" i="6"/>
  <c r="W21" i="6"/>
  <c r="W25" i="6"/>
  <c r="P27" i="6"/>
  <c r="W33" i="6"/>
  <c r="T48" i="6"/>
  <c r="T40" i="6"/>
  <c r="W17" i="6"/>
  <c r="W24" i="6"/>
  <c r="W32" i="6"/>
  <c r="T38" i="6"/>
  <c r="W39" i="6"/>
  <c r="W46" i="6"/>
  <c r="W43" i="6"/>
  <c r="W9" i="6"/>
  <c r="W16" i="6"/>
  <c r="T19" i="6"/>
  <c r="W23" i="6"/>
  <c r="W38" i="6"/>
  <c r="T41" i="6"/>
  <c r="W49" i="6"/>
  <c r="T10" i="6"/>
  <c r="W15" i="6"/>
  <c r="T17" i="6"/>
  <c r="W19" i="6"/>
  <c r="W22" i="6"/>
  <c r="T32" i="6"/>
  <c r="W34" i="6"/>
  <c r="W41" i="6"/>
  <c r="W45" i="6"/>
  <c r="W48" i="6"/>
  <c r="W10" i="6"/>
  <c r="D32" i="3"/>
  <c r="B21" i="5"/>
  <c r="C21" i="5"/>
  <c r="C48" i="1"/>
  <c r="D48" i="1"/>
  <c r="C18" i="1"/>
  <c r="C20" i="1" s="1"/>
  <c r="C29" i="1" s="1"/>
  <c r="D18" i="1"/>
  <c r="D20" i="1" s="1"/>
  <c r="D29" i="1" s="1"/>
  <c r="C42" i="1"/>
  <c r="D42" i="1"/>
  <c r="C37" i="1"/>
  <c r="D37" i="1"/>
  <c r="C40" i="3"/>
  <c r="D40" i="3"/>
  <c r="C32" i="3"/>
  <c r="C20" i="3"/>
  <c r="D20" i="3"/>
  <c r="C11" i="3"/>
  <c r="D11" i="3"/>
  <c r="B29" i="5"/>
  <c r="C29" i="5"/>
  <c r="B13" i="5"/>
  <c r="C13" i="5"/>
  <c r="C31" i="5" l="1"/>
  <c r="C35" i="5" s="1"/>
  <c r="B31" i="5"/>
  <c r="B35" i="5" s="1"/>
  <c r="D22" i="3"/>
  <c r="D42" i="3"/>
  <c r="C42" i="3"/>
  <c r="C22" i="3"/>
  <c r="D32" i="1"/>
  <c r="C32" i="1"/>
  <c r="D43" i="1"/>
  <c r="C43" i="1"/>
  <c r="D44" i="3" l="1"/>
  <c r="C44" i="3"/>
</calcChain>
</file>

<file path=xl/sharedStrings.xml><?xml version="1.0" encoding="utf-8"?>
<sst xmlns="http://schemas.openxmlformats.org/spreadsheetml/2006/main" count="213" uniqueCount="158">
  <si>
    <t>Transurban Holdings Limited</t>
  </si>
  <si>
    <t>Consolidated statement of comprehensive income</t>
  </si>
  <si>
    <t>Revenue</t>
  </si>
  <si>
    <t>Expenses</t>
  </si>
  <si>
    <t>Road operating costs</t>
  </si>
  <si>
    <t>Construction costs</t>
  </si>
  <si>
    <t>Total expenses</t>
  </si>
  <si>
    <t>Net finance costs</t>
  </si>
  <si>
    <t>Income tax benefit</t>
  </si>
  <si>
    <t>Profit for the year</t>
  </si>
  <si>
    <t>Non-controlling interests</t>
  </si>
  <si>
    <t>Other comprehensive income</t>
  </si>
  <si>
    <t>Changes in the fair value of cash flow hedges, net of tax</t>
  </si>
  <si>
    <t>Other comprehensive income for the year, net of tax</t>
  </si>
  <si>
    <t>Total comprehensive income for the year</t>
  </si>
  <si>
    <t>Ordinary equity holders of the stapled group</t>
  </si>
  <si>
    <t>Period</t>
  </si>
  <si>
    <t>Year</t>
  </si>
  <si>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</si>
  <si>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</si>
  <si>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</si>
  <si>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</si>
  <si>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</si>
  <si>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</si>
  <si>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</si>
  <si>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</si>
  <si>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</si>
  <si>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Held-to-maturity investments</t>
  </si>
  <si>
    <t>Property, plant and equipment</t>
  </si>
  <si>
    <t>Deferred tax assets</t>
  </si>
  <si>
    <t>Intangible assets</t>
  </si>
  <si>
    <t>Total non-current assets</t>
  </si>
  <si>
    <t>Total assets</t>
  </si>
  <si>
    <t>LIABILITIES</t>
  </si>
  <si>
    <t>Current liabilities</t>
  </si>
  <si>
    <t>Trade and other payables</t>
  </si>
  <si>
    <t>Borrowings</t>
  </si>
  <si>
    <t>Other liabilities</t>
  </si>
  <si>
    <t>Total current liabilities</t>
  </si>
  <si>
    <t>Non-current liabilities</t>
  </si>
  <si>
    <t>Deferred tax liabilities</t>
  </si>
  <si>
    <t>Total non-current liabilities</t>
  </si>
  <si>
    <t>Total liabilities</t>
  </si>
  <si>
    <t>Net assets</t>
  </si>
  <si>
    <t>EQUITY</t>
  </si>
  <si>
    <t>Contributed equity</t>
  </si>
  <si>
    <t>Reserves</t>
  </si>
  <si>
    <t>Total equity</t>
  </si>
  <si>
    <t>Cash flows operating activities</t>
  </si>
  <si>
    <t>Payments for maintenance of intangible assets</t>
  </si>
  <si>
    <t>Other revenue</t>
  </si>
  <si>
    <t>Interest received</t>
  </si>
  <si>
    <t>Interest paid</t>
  </si>
  <si>
    <t>Income taxes paid</t>
  </si>
  <si>
    <t>Cash flows from investing activities</t>
  </si>
  <si>
    <t>Payments for held-to-maturity investments, net of fees</t>
  </si>
  <si>
    <t>Payments for equity accounted investments</t>
  </si>
  <si>
    <t>Payments for intangible assets</t>
  </si>
  <si>
    <t>Payments for property, plant and equipment</t>
  </si>
  <si>
    <t>Distributions received from equity accounted investments</t>
  </si>
  <si>
    <t>Cash flows from financing activities</t>
  </si>
  <si>
    <t>Proceeds from borrowings (net of costs)</t>
  </si>
  <si>
    <t>Repayment of borrowings</t>
  </si>
  <si>
    <t>Dividends and distributions paid to the Group's security holders</t>
  </si>
  <si>
    <t>Distributions paid to non-controlling interests</t>
  </si>
  <si>
    <t>Consolidated statement of cash flows</t>
  </si>
  <si>
    <t>Business development costs</t>
  </si>
  <si>
    <t>Finance income</t>
  </si>
  <si>
    <t>Finance costs</t>
  </si>
  <si>
    <t>2012
$'000</t>
  </si>
  <si>
    <t>2011
$'000</t>
  </si>
  <si>
    <t>Provisions</t>
  </si>
  <si>
    <t>Current tax liabilities</t>
  </si>
  <si>
    <t>Proceeds from sale of treasury securities, net of costs</t>
  </si>
  <si>
    <t>VIC</t>
  </si>
  <si>
    <t>NSW</t>
  </si>
  <si>
    <t>USA</t>
  </si>
  <si>
    <t>Corporate</t>
  </si>
  <si>
    <t>Total</t>
  </si>
  <si>
    <t>Account Description</t>
  </si>
  <si>
    <t>CityLink</t>
  </si>
  <si>
    <t>Hills M2</t>
  </si>
  <si>
    <t>Lane Cove Tunnel</t>
  </si>
  <si>
    <t>M1 Eastern
Distributor</t>
  </si>
  <si>
    <t>M5</t>
  </si>
  <si>
    <t>M7</t>
  </si>
  <si>
    <t>Roam &amp;
Tollaust</t>
  </si>
  <si>
    <t>TOTAL NSW</t>
  </si>
  <si>
    <t>Pocahontas
895</t>
  </si>
  <si>
    <t>Capital
Beltway (495)</t>
  </si>
  <si>
    <t>Other
Transurban
DRIVe</t>
  </si>
  <si>
    <t>TOTAL Drive / USA</t>
  </si>
  <si>
    <t>Asset</t>
  </si>
  <si>
    <t>Segment</t>
  </si>
  <si>
    <t>Ownership</t>
  </si>
  <si>
    <t>Toll revenue</t>
  </si>
  <si>
    <t>Fee and other revenue</t>
  </si>
  <si>
    <t>Total revenue</t>
  </si>
  <si>
    <t>Total Costs</t>
  </si>
  <si>
    <t>Underlying proportional EBITDA</t>
  </si>
  <si>
    <t>Once off items</t>
  </si>
  <si>
    <t>Proportional EBITDA</t>
  </si>
  <si>
    <t>Interest revenue</t>
  </si>
  <si>
    <t>Interest expense</t>
  </si>
  <si>
    <t>Depreciation and amortisation</t>
  </si>
  <si>
    <t>Proportional profit (loss) before tax</t>
  </si>
  <si>
    <t>Income tax benefit (expense)</t>
  </si>
  <si>
    <t>Proportional net profit (loss)</t>
  </si>
  <si>
    <t>EBITDA Margin (Toll Revenue)</t>
  </si>
  <si>
    <t>EBITDA Margin (Total Revenue)</t>
  </si>
  <si>
    <t>-</t>
  </si>
  <si>
    <t>Impairment of assets</t>
  </si>
  <si>
    <t>Financial Year</t>
  </si>
  <si>
    <t>Q1</t>
  </si>
  <si>
    <t>Q2</t>
  </si>
  <si>
    <t>Q3</t>
  </si>
  <si>
    <t>Q4</t>
  </si>
  <si>
    <t>Victoria</t>
  </si>
  <si>
    <t>New South Wales</t>
  </si>
  <si>
    <t>M1 Eastern Distributor</t>
  </si>
  <si>
    <t>Westlink M7</t>
  </si>
  <si>
    <t>United States</t>
  </si>
  <si>
    <t>Segment information</t>
  </si>
  <si>
    <t>Average Daily Traffic</t>
  </si>
  <si>
    <t>Depreciation and amortisation expense</t>
  </si>
  <si>
    <t>Pocahontas 895</t>
  </si>
  <si>
    <t>$'000</t>
  </si>
  <si>
    <t>Toll, fee and other road revenue</t>
  </si>
  <si>
    <t>Construction revenue</t>
  </si>
  <si>
    <t>Business development and other revenue</t>
  </si>
  <si>
    <t>Corporate costs</t>
  </si>
  <si>
    <t>Owners of Transurban Holdings Limited</t>
  </si>
  <si>
    <t>Non-controlling interest – Transurban International Limited</t>
  </si>
  <si>
    <t>Profit before depreciation and amortisation, net finance costs, equity accounted investments and income taxes</t>
  </si>
  <si>
    <t>Share of net losses of equity accounted investments</t>
  </si>
  <si>
    <t>Profit/(loss) before income tax</t>
  </si>
  <si>
    <t>Profit is attributable to:</t>
  </si>
  <si>
    <t>Exchange differences on translation of foreign operations, net of tax</t>
  </si>
  <si>
    <t>Total comprehensive income for the year is attributable to: </t>
  </si>
  <si>
    <t>(Accumulated losses)</t>
  </si>
  <si>
    <t>Receipts from customers (inclusive of GST)</t>
  </si>
  <si>
    <t>Payments to suppliers and employees (inclusive of GST)</t>
  </si>
  <si>
    <t>Net cash inflow from operating activities</t>
  </si>
  <si>
    <t>Net cash (outflow) from investing activities</t>
  </si>
  <si>
    <t>Net cash (outflow) from financing activities</t>
  </si>
  <si>
    <t>Net (decrease) in cash and cash equivalents</t>
  </si>
  <si>
    <t>Cash and cash equivalents at the beginning of the year</t>
  </si>
  <si>
    <t>Effects of exchange rate changes on cash and cash equivalents</t>
  </si>
  <si>
    <t>Cash and cash equivalents at end of the year</t>
  </si>
  <si>
    <t>FY12 Year-End Results Financial Comparatives</t>
  </si>
  <si>
    <t>DISCLAIMER AND BASIS OF PREPARATION</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</si>
  <si>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t>
    </r>
  </si>
  <si>
    <t xml:space="preserve">The responsible entity of Transurban Holding Trust is Transurban Infrastructure Management Limited (ACN 098 147 678) (AFSL 246 585). 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  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</si>
  <si>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UNITED STATES</t>
  </si>
  <si>
    <t>These materials do not constitute an offer of securities for sale in the United States, and the securities referred to in these materials have not been and will not be registered under the United States Securities Act of 1933, as amended, and may not be offered or sold in the United States absent registration or an exemption from registration.</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</si>
  <si>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</si>
  <si>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BASIS OF PREPARATION</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</si>
  <si>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rounded to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</si>
</sst>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0.0%"/>
    <numFmt numFmtId="166" formatCode="&quot;FY&quot;yy"/>
  </numFmts>
  <fonts count="19" x14ac:knownFonts="1">
    <font>
      <sz val="11"/>
      <color theme="1"/>
      <name val="Calibri"/>
      <family val="2"/>
      <scheme val="minor"/>
    </font>
    <font>
      <b/>
      <sz val="9"/>
      <color theme="1"/>
      <name val="Arial"/>
      <family val="2"/>
    </font>
    <font>
      <sz val="9"/>
      <color theme="1"/>
      <name val="Arial"/>
      <family val="2"/>
    </font>
    <font>
      <sz val="9"/>
      <name val="Arial"/>
      <family val="2"/>
    </font>
    <font>
      <b/>
      <i/>
      <sz val="9"/>
      <name val="Arial"/>
      <family val="2"/>
    </font>
    <font>
      <b/>
      <sz val="9"/>
      <name val="Arial"/>
      <family val="2"/>
    </font>
    <font>
      <b/>
      <sz val="9"/>
      <color rgb="FF00B050"/>
      <name val="Arial"/>
      <family val="2"/>
    </font>
    <font>
      <i/>
      <sz val="9"/>
      <color theme="1"/>
      <name val="Arial"/>
      <family val="2"/>
    </font>
    <font>
      <sz val="10"/>
      <name val="Arial"/>
      <family val="2"/>
    </font>
    <font>
      <sz val="11"/>
      <color theme="1"/>
      <name val="Calibri"/>
      <family val="2"/>
      <scheme val="minor"/>
    </font>
    <font>
      <sz val="11"/>
      <color theme="1"/>
      <name val="Arial"/>
      <family val="2"/>
    </font>
    <font>
      <b/>
      <u/>
      <sz val="9"/>
      <color theme="1"/>
      <name val="Arial"/>
      <family val="2"/>
    </font>
    <font>
      <b/>
      <i/>
      <sz val="9"/>
      <color theme="1"/>
      <name val="Arial"/>
      <family val="2"/>
    </font>
    <font>
      <b/>
      <sz val="18"/>
      <name val="Arial"/>
      <family val="2"/>
    </font>
    <font>
      <sz val="11"/>
      <color indexed="8"/>
      <name val="Calibri"/>
      <family val="2"/>
    </font>
    <font>
      <b/>
      <sz val="22"/>
      <color rgb="FF000000"/>
      <name val="Arial"/>
      <family val="2"/>
    </font>
    <font>
      <sz val="7"/>
      <color rgb="FF000000"/>
      <name val="Arial"/>
      <family val="2"/>
    </font>
    <font>
      <sz val="7"/>
      <color rgb="FF37312C"/>
      <name val="Arial"/>
      <family val="2"/>
    </font>
    <font>
      <b/>
      <sz val="7"/>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8" fillId="0" borderId="0"/>
    <xf numFmtId="9"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8" fillId="0" borderId="0"/>
    <xf numFmtId="0" fontId="8" fillId="0" borderId="0"/>
  </cellStyleXfs>
  <cellXfs count="156">
    <xf numFmtId="0" fontId="0" fillId="0" borderId="0" xfId="0"/>
    <xf numFmtId="0" fontId="1" fillId="0" borderId="0" xfId="0" applyFont="1" applyAlignment="1">
      <alignment horizontal="left"/>
    </xf>
    <xf numFmtId="0" fontId="1" fillId="2" borderId="0" xfId="0" applyFont="1" applyFill="1"/>
    <xf numFmtId="0" fontId="2"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4" fontId="2" fillId="2" borderId="0" xfId="0" applyNumberFormat="1" applyFont="1" applyFill="1"/>
    <xf numFmtId="164" fontId="1" fillId="2" borderId="0" xfId="0" applyNumberFormat="1" applyFont="1" applyFill="1" applyAlignment="1">
      <alignment vertical="center" wrapText="1"/>
    </xf>
    <xf numFmtId="164" fontId="3" fillId="2" borderId="0" xfId="0" applyNumberFormat="1" applyFont="1" applyFill="1" applyAlignment="1">
      <alignment horizontal="right" vertical="center" wrapText="1"/>
    </xf>
    <xf numFmtId="164" fontId="2" fillId="0" borderId="0" xfId="0" applyNumberFormat="1" applyFont="1"/>
    <xf numFmtId="164" fontId="5" fillId="2" borderId="0" xfId="0" applyNumberFormat="1" applyFont="1" applyFill="1" applyAlignment="1">
      <alignment vertical="center" wrapText="1"/>
    </xf>
    <xf numFmtId="164" fontId="3" fillId="2" borderId="0" xfId="0" applyNumberFormat="1" applyFont="1" applyFill="1" applyAlignment="1">
      <alignment vertical="center" wrapText="1"/>
    </xf>
    <xf numFmtId="164" fontId="6" fillId="2" borderId="0" xfId="0" applyNumberFormat="1" applyFont="1" applyFill="1" applyAlignment="1">
      <alignment vertical="center" wrapText="1"/>
    </xf>
    <xf numFmtId="164" fontId="7" fillId="2" borderId="0" xfId="0" applyNumberFormat="1" applyFont="1" applyFill="1" applyAlignment="1">
      <alignment vertical="center" wrapText="1"/>
    </xf>
    <xf numFmtId="164" fontId="2" fillId="2" borderId="0" xfId="0" applyNumberFormat="1" applyFont="1" applyFill="1" applyAlignment="1">
      <alignment vertical="center" wrapText="1"/>
    </xf>
    <xf numFmtId="0" fontId="2" fillId="2" borderId="0" xfId="0" applyFont="1" applyFill="1" applyAlignment="1">
      <alignment vertical="center" wrapText="1"/>
    </xf>
    <xf numFmtId="0" fontId="2" fillId="2" borderId="0" xfId="0" applyFont="1" applyFill="1" applyBorder="1"/>
    <xf numFmtId="0" fontId="1"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4" fontId="2" fillId="2" borderId="0" xfId="0" applyNumberFormat="1" applyFont="1" applyFill="1" applyAlignment="1"/>
    <xf numFmtId="164" fontId="3" fillId="2" borderId="0" xfId="0" applyNumberFormat="1" applyFont="1" applyFill="1" applyAlignment="1">
      <alignment wrapText="1"/>
    </xf>
    <xf numFmtId="164" fontId="2" fillId="0" borderId="0" xfId="0" applyNumberFormat="1" applyFont="1" applyAlignment="1"/>
    <xf numFmtId="0" fontId="1" fillId="2" borderId="0" xfId="0" applyFont="1" applyFill="1" applyAlignment="1">
      <alignment horizontal="center"/>
    </xf>
    <xf numFmtId="164" fontId="5" fillId="0" borderId="0" xfId="0" applyNumberFormat="1" applyFont="1" applyFill="1" applyAlignment="1">
      <alignment horizontal="right" vertical="center" wrapText="1"/>
    </xf>
    <xf numFmtId="0" fontId="0" fillId="0" borderId="0" xfId="0" applyFill="1"/>
    <xf numFmtId="0" fontId="5" fillId="0" borderId="0" xfId="0" applyFont="1" applyFill="1" applyBorder="1" applyAlignment="1">
      <alignment horizontal="center" vertical="center" wrapText="1"/>
    </xf>
    <xf numFmtId="164" fontId="3" fillId="0" borderId="0" xfId="0" applyNumberFormat="1" applyFont="1" applyFill="1" applyAlignment="1">
      <alignment horizontal="right" vertical="center" wrapText="1"/>
    </xf>
    <xf numFmtId="164" fontId="5" fillId="0" borderId="4" xfId="0" applyNumberFormat="1" applyFont="1" applyFill="1" applyBorder="1" applyAlignment="1">
      <alignment vertical="center" wrapText="1"/>
    </xf>
    <xf numFmtId="164" fontId="5" fillId="0" borderId="0" xfId="0" applyNumberFormat="1" applyFont="1" applyFill="1" applyAlignment="1">
      <alignment vertical="center" wrapText="1"/>
    </xf>
    <xf numFmtId="164" fontId="3" fillId="0" borderId="4" xfId="0" applyNumberFormat="1" applyFont="1" applyFill="1" applyBorder="1" applyAlignment="1">
      <alignment vertical="center" wrapText="1"/>
    </xf>
    <xf numFmtId="164" fontId="3" fillId="0" borderId="0" xfId="0" applyNumberFormat="1" applyFont="1" applyFill="1" applyAlignment="1">
      <alignment vertical="center" wrapText="1"/>
    </xf>
    <xf numFmtId="0" fontId="1" fillId="0" borderId="0" xfId="0" applyFont="1"/>
    <xf numFmtId="0" fontId="1" fillId="0" borderId="6" xfId="0" applyFont="1" applyBorder="1" applyAlignment="1">
      <alignment horizontal="center"/>
    </xf>
    <xf numFmtId="0" fontId="1" fillId="3" borderId="8" xfId="0" applyFont="1" applyFill="1" applyBorder="1" applyAlignment="1">
      <alignment horizontal="center" wrapText="1"/>
    </xf>
    <xf numFmtId="0" fontId="1" fillId="3" borderId="10" xfId="0" applyFont="1" applyFill="1" applyBorder="1" applyAlignment="1">
      <alignment horizontal="center" wrapText="1"/>
    </xf>
    <xf numFmtId="0" fontId="1" fillId="0" borderId="6" xfId="0" applyFont="1" applyBorder="1" applyAlignment="1">
      <alignment horizontal="center" wrapText="1"/>
    </xf>
    <xf numFmtId="0" fontId="1" fillId="3" borderId="6" xfId="0" applyFont="1" applyFill="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13" xfId="0" applyFont="1" applyBorder="1" applyAlignment="1">
      <alignment horizontal="center" wrapText="1"/>
    </xf>
    <xf numFmtId="0" fontId="2" fillId="3" borderId="5" xfId="0" applyFont="1" applyFill="1" applyBorder="1" applyAlignment="1">
      <alignment horizontal="center" wrapText="1"/>
    </xf>
    <xf numFmtId="3" fontId="2" fillId="0" borderId="0" xfId="0" applyNumberFormat="1" applyFont="1"/>
    <xf numFmtId="0" fontId="2" fillId="0" borderId="3" xfId="0" applyFont="1" applyBorder="1"/>
    <xf numFmtId="0" fontId="2" fillId="0" borderId="0" xfId="0" applyFont="1" applyAlignment="1">
      <alignment wrapText="1"/>
    </xf>
    <xf numFmtId="0" fontId="2" fillId="0" borderId="4"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2" fillId="0" borderId="0" xfId="0" applyFont="1" applyFill="1"/>
    <xf numFmtId="0" fontId="2" fillId="3" borderId="0" xfId="0" applyFont="1" applyFill="1"/>
    <xf numFmtId="0" fontId="2" fillId="0" borderId="0" xfId="0" applyFont="1" applyAlignment="1">
      <alignment horizontal="right"/>
    </xf>
    <xf numFmtId="0" fontId="2" fillId="3" borderId="0" xfId="0" applyFont="1" applyFill="1" applyAlignment="1">
      <alignment horizontal="right"/>
    </xf>
    <xf numFmtId="0" fontId="2" fillId="0" borderId="0" xfId="0" applyFont="1" applyFill="1" applyAlignment="1">
      <alignment horizontal="right"/>
    </xf>
    <xf numFmtId="3" fontId="2" fillId="1" borderId="0" xfId="0" applyNumberFormat="1" applyFont="1" applyFill="1" applyBorder="1" applyAlignment="1">
      <alignment horizontal="right"/>
    </xf>
    <xf numFmtId="0" fontId="2" fillId="1" borderId="0" xfId="0" applyFont="1" applyFill="1" applyBorder="1" applyAlignment="1">
      <alignment horizontal="right"/>
    </xf>
    <xf numFmtId="10" fontId="2" fillId="0" borderId="0" xfId="0" applyNumberFormat="1" applyFont="1" applyAlignment="1">
      <alignment horizontal="right"/>
    </xf>
    <xf numFmtId="164" fontId="2" fillId="0" borderId="0" xfId="0" applyNumberFormat="1" applyFont="1" applyAlignment="1">
      <alignment horizontal="right"/>
    </xf>
    <xf numFmtId="164" fontId="2" fillId="3" borderId="0" xfId="0" applyNumberFormat="1" applyFont="1" applyFill="1" applyAlignment="1">
      <alignment horizontal="right"/>
    </xf>
    <xf numFmtId="164" fontId="2" fillId="3" borderId="3" xfId="0" applyNumberFormat="1" applyFont="1" applyFill="1" applyBorder="1" applyAlignment="1">
      <alignment horizontal="right"/>
    </xf>
    <xf numFmtId="164" fontId="2" fillId="3" borderId="4" xfId="0" applyNumberFormat="1" applyFont="1" applyFill="1" applyBorder="1" applyAlignment="1">
      <alignment horizontal="right"/>
    </xf>
    <xf numFmtId="164" fontId="2" fillId="3" borderId="0" xfId="0" applyNumberFormat="1" applyFont="1" applyFill="1" applyBorder="1" applyAlignment="1">
      <alignment horizontal="right"/>
    </xf>
    <xf numFmtId="164" fontId="2" fillId="0" borderId="0" xfId="0" applyNumberFormat="1" applyFont="1" applyFill="1" applyAlignment="1">
      <alignment horizontal="right"/>
    </xf>
    <xf numFmtId="164" fontId="2" fillId="0" borderId="3" xfId="0" applyNumberFormat="1" applyFont="1" applyFill="1" applyBorder="1" applyAlignment="1">
      <alignment horizontal="right"/>
    </xf>
    <xf numFmtId="0" fontId="2" fillId="0" borderId="12" xfId="0" applyFont="1" applyBorder="1" applyAlignment="1">
      <alignment horizontal="right" wrapText="1"/>
    </xf>
    <xf numFmtId="0" fontId="2" fillId="0" borderId="5" xfId="0" applyFont="1" applyBorder="1" applyAlignment="1">
      <alignment horizontal="right" wrapText="1"/>
    </xf>
    <xf numFmtId="0" fontId="2" fillId="3" borderId="14" xfId="0" applyFont="1" applyFill="1" applyBorder="1" applyAlignment="1">
      <alignment horizontal="right" wrapText="1"/>
    </xf>
    <xf numFmtId="0" fontId="2" fillId="0" borderId="11" xfId="0" applyFont="1" applyBorder="1" applyAlignment="1">
      <alignment horizontal="right"/>
    </xf>
    <xf numFmtId="0" fontId="1" fillId="3" borderId="11" xfId="0" applyFont="1" applyFill="1" applyBorder="1" applyAlignment="1">
      <alignment horizontal="right"/>
    </xf>
    <xf numFmtId="0" fontId="1" fillId="3" borderId="0" xfId="0" applyFont="1" applyFill="1" applyAlignment="1">
      <alignment horizontal="right"/>
    </xf>
    <xf numFmtId="164" fontId="1" fillId="3" borderId="0" xfId="0" applyNumberFormat="1" applyFont="1" applyFill="1" applyAlignment="1">
      <alignment horizontal="right"/>
    </xf>
    <xf numFmtId="164" fontId="1" fillId="3" borderId="3" xfId="0" applyNumberFormat="1" applyFont="1" applyFill="1" applyBorder="1" applyAlignment="1">
      <alignment horizontal="right"/>
    </xf>
    <xf numFmtId="164" fontId="1" fillId="3" borderId="0" xfId="0" applyNumberFormat="1" applyFont="1" applyFill="1" applyBorder="1" applyAlignment="1">
      <alignment horizontal="right"/>
    </xf>
    <xf numFmtId="164" fontId="1" fillId="3" borderId="4" xfId="0" applyNumberFormat="1" applyFont="1" applyFill="1" applyBorder="1" applyAlignment="1">
      <alignment horizontal="right"/>
    </xf>
    <xf numFmtId="0" fontId="1" fillId="0" borderId="0" xfId="0" applyFont="1" applyFill="1" applyAlignment="1">
      <alignment horizontal="right"/>
    </xf>
    <xf numFmtId="0" fontId="1" fillId="0" borderId="0" xfId="0" applyFont="1" applyAlignment="1">
      <alignment horizontal="right"/>
    </xf>
    <xf numFmtId="10" fontId="2" fillId="0" borderId="0" xfId="0" applyNumberFormat="1" applyFont="1" applyFill="1" applyAlignment="1">
      <alignment horizontal="right"/>
    </xf>
    <xf numFmtId="0" fontId="10" fillId="0" borderId="0" xfId="0" applyFont="1"/>
    <xf numFmtId="0" fontId="10" fillId="0" borderId="0" xfId="0" applyFont="1" applyFill="1"/>
    <xf numFmtId="0" fontId="1" fillId="0" borderId="15" xfId="0" applyFont="1" applyBorder="1"/>
    <xf numFmtId="166" fontId="1" fillId="0" borderId="4" xfId="0" applyNumberFormat="1" applyFont="1" applyBorder="1" applyAlignment="1">
      <alignment horizontal="center" vertical="center"/>
    </xf>
    <xf numFmtId="166"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1" fillId="0" borderId="17" xfId="0" applyFont="1" applyBorder="1"/>
    <xf numFmtId="3" fontId="3" fillId="0" borderId="0" xfId="0" applyNumberFormat="1" applyFont="1" applyFill="1" applyBorder="1"/>
    <xf numFmtId="3" fontId="3" fillId="0" borderId="18" xfId="0" applyNumberFormat="1" applyFont="1" applyFill="1" applyBorder="1"/>
    <xf numFmtId="3" fontId="5" fillId="0" borderId="0" xfId="0" applyNumberFormat="1" applyFont="1" applyFill="1" applyBorder="1"/>
    <xf numFmtId="3" fontId="5" fillId="0" borderId="18" xfId="0" applyNumberFormat="1" applyFont="1" applyFill="1" applyBorder="1"/>
    <xf numFmtId="3" fontId="4" fillId="0" borderId="0" xfId="0" applyNumberFormat="1" applyFont="1" applyFill="1" applyBorder="1"/>
    <xf numFmtId="3" fontId="4" fillId="0" borderId="18" xfId="0" applyNumberFormat="1" applyFont="1" applyFill="1" applyBorder="1"/>
    <xf numFmtId="3" fontId="10" fillId="0" borderId="0" xfId="0" applyNumberFormat="1" applyFont="1"/>
    <xf numFmtId="164" fontId="10" fillId="0" borderId="0" xfId="0" applyNumberFormat="1" applyFont="1"/>
    <xf numFmtId="164" fontId="2" fillId="0" borderId="0" xfId="0" applyNumberFormat="1" applyFont="1" applyFill="1" applyBorder="1" applyAlignment="1">
      <alignment horizontal="right"/>
    </xf>
    <xf numFmtId="0" fontId="2" fillId="0" borderId="17" xfId="0" applyFont="1" applyFill="1" applyBorder="1" applyAlignment="1">
      <alignment horizontal="left" indent="1"/>
    </xf>
    <xf numFmtId="0" fontId="11" fillId="0" borderId="17" xfId="0" applyFont="1" applyFill="1" applyBorder="1"/>
    <xf numFmtId="0" fontId="12" fillId="0" borderId="18" xfId="0" applyFont="1" applyFill="1" applyBorder="1"/>
    <xf numFmtId="0" fontId="2" fillId="0" borderId="19" xfId="0" applyFont="1" applyFill="1" applyBorder="1" applyAlignment="1">
      <alignment horizontal="left" indent="1"/>
    </xf>
    <xf numFmtId="164" fontId="3" fillId="0" borderId="0" xfId="0" applyNumberFormat="1" applyFont="1" applyFill="1" applyBorder="1" applyAlignment="1">
      <alignment horizontal="right" vertical="center" wrapText="1"/>
    </xf>
    <xf numFmtId="164" fontId="2" fillId="0" borderId="0" xfId="0" applyNumberFormat="1" applyFont="1" applyFill="1"/>
    <xf numFmtId="164" fontId="5" fillId="0" borderId="2" xfId="0" applyNumberFormat="1" applyFont="1" applyFill="1" applyBorder="1" applyAlignment="1">
      <alignment horizontal="right" vertical="center" wrapText="1"/>
    </xf>
    <xf numFmtId="164" fontId="5" fillId="0" borderId="1" xfId="0" applyNumberFormat="1" applyFont="1" applyFill="1" applyBorder="1" applyAlignment="1">
      <alignment horizontal="right" vertical="center" wrapText="1"/>
    </xf>
    <xf numFmtId="164" fontId="0" fillId="0" borderId="0" xfId="0" applyNumberFormat="1" applyFill="1"/>
    <xf numFmtId="164" fontId="3" fillId="0" borderId="4" xfId="0" applyNumberFormat="1" applyFont="1" applyFill="1" applyBorder="1" applyAlignment="1">
      <alignment horizontal="right" vertical="center" wrapText="1"/>
    </xf>
    <xf numFmtId="3" fontId="2" fillId="0" borderId="0" xfId="0" applyNumberFormat="1" applyFont="1" applyFill="1" applyBorder="1" applyAlignment="1">
      <alignment horizontal="right"/>
    </xf>
    <xf numFmtId="164" fontId="2" fillId="0" borderId="4" xfId="0" applyNumberFormat="1" applyFont="1" applyFill="1" applyBorder="1" applyAlignment="1">
      <alignment horizontal="right"/>
    </xf>
    <xf numFmtId="165" fontId="2" fillId="3" borderId="0" xfId="7" applyNumberFormat="1" applyFont="1" applyFill="1" applyBorder="1" applyAlignment="1">
      <alignment horizontal="right"/>
    </xf>
    <xf numFmtId="10" fontId="2" fillId="3" borderId="0" xfId="0" applyNumberFormat="1" applyFont="1" applyFill="1" applyAlignment="1">
      <alignment horizontal="right"/>
    </xf>
    <xf numFmtId="165" fontId="1" fillId="3" borderId="0" xfId="7" applyNumberFormat="1" applyFont="1" applyFill="1" applyBorder="1" applyAlignment="1">
      <alignment horizontal="right"/>
    </xf>
    <xf numFmtId="164" fontId="5" fillId="0" borderId="3" xfId="0" applyNumberFormat="1" applyFont="1" applyFill="1" applyBorder="1" applyAlignment="1">
      <alignment horizontal="right" vertical="center" wrapText="1"/>
    </xf>
    <xf numFmtId="164" fontId="5" fillId="0" borderId="1" xfId="0" applyNumberFormat="1" applyFont="1" applyFill="1" applyBorder="1" applyAlignment="1">
      <alignment horizontal="right" wrapText="1"/>
    </xf>
    <xf numFmtId="0" fontId="12" fillId="0" borderId="0" xfId="0" applyFont="1" applyFill="1" applyBorder="1"/>
    <xf numFmtId="166"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3" fontId="3" fillId="0" borderId="21" xfId="0" applyNumberFormat="1" applyFont="1" applyFill="1" applyBorder="1"/>
    <xf numFmtId="0" fontId="2" fillId="0" borderId="0" xfId="0" applyFont="1" applyFill="1" applyBorder="1"/>
    <xf numFmtId="3" fontId="3" fillId="0" borderId="23" xfId="0" applyNumberFormat="1" applyFont="1" applyFill="1" applyBorder="1"/>
    <xf numFmtId="3" fontId="3" fillId="0" borderId="24" xfId="0" applyNumberFormat="1" applyFont="1" applyFill="1" applyBorder="1"/>
    <xf numFmtId="3" fontId="1" fillId="0" borderId="0" xfId="0" applyNumberFormat="1" applyFont="1" applyFill="1" applyBorder="1" applyAlignment="1">
      <alignment horizontal="right"/>
    </xf>
    <xf numFmtId="0" fontId="2" fillId="0" borderId="3" xfId="0" applyFont="1" applyFill="1" applyBorder="1"/>
    <xf numFmtId="0" fontId="2" fillId="0" borderId="0" xfId="0" applyFont="1" applyFill="1" applyAlignment="1">
      <alignment wrapText="1"/>
    </xf>
    <xf numFmtId="3" fontId="4" fillId="0" borderId="21" xfId="0" applyNumberFormat="1" applyFont="1" applyFill="1" applyBorder="1"/>
    <xf numFmtId="0" fontId="2" fillId="0" borderId="21" xfId="0" applyFont="1" applyFill="1" applyBorder="1"/>
    <xf numFmtId="3" fontId="5" fillId="0" borderId="21" xfId="0" applyNumberFormat="1" applyFont="1" applyFill="1" applyBorder="1"/>
    <xf numFmtId="0" fontId="12" fillId="0" borderId="21" xfId="0" applyFont="1" applyFill="1" applyBorder="1"/>
    <xf numFmtId="17" fontId="2" fillId="0" borderId="0" xfId="0" applyNumberFormat="1" applyFont="1" applyBorder="1"/>
    <xf numFmtId="17" fontId="2" fillId="0" borderId="0" xfId="0" applyNumberFormat="1" applyFont="1"/>
    <xf numFmtId="3" fontId="3" fillId="0" borderId="22" xfId="0" applyNumberFormat="1" applyFont="1" applyFill="1" applyBorder="1"/>
    <xf numFmtId="0" fontId="2" fillId="0" borderId="0" xfId="0" applyFont="1" applyBorder="1" applyAlignment="1">
      <alignment horizontal="center"/>
    </xf>
    <xf numFmtId="0" fontId="2" fillId="0" borderId="0" xfId="0" applyFont="1" applyBorder="1" applyAlignment="1">
      <alignment horizontal="center" wrapText="1"/>
    </xf>
    <xf numFmtId="0" fontId="2" fillId="3" borderId="0" xfId="0" applyFont="1" applyFill="1" applyBorder="1" applyAlignment="1">
      <alignment horizontal="center" wrapText="1"/>
    </xf>
    <xf numFmtId="0" fontId="2" fillId="0" borderId="0" xfId="0" applyFont="1" applyBorder="1" applyAlignment="1">
      <alignment horizontal="right" wrapText="1"/>
    </xf>
    <xf numFmtId="0" fontId="2" fillId="3" borderId="0" xfId="0" applyFont="1" applyFill="1" applyBorder="1" applyAlignment="1">
      <alignment horizontal="right" wrapText="1"/>
    </xf>
    <xf numFmtId="0" fontId="2" fillId="0" borderId="0" xfId="0" applyFont="1" applyBorder="1" applyAlignment="1">
      <alignment horizontal="right"/>
    </xf>
    <xf numFmtId="0" fontId="1" fillId="3" borderId="0" xfId="0" applyFont="1" applyFill="1" applyBorder="1" applyAlignment="1">
      <alignment horizontal="right"/>
    </xf>
    <xf numFmtId="164" fontId="2" fillId="3" borderId="2" xfId="0" applyNumberFormat="1" applyFont="1" applyFill="1" applyBorder="1" applyAlignment="1">
      <alignment horizontal="right"/>
    </xf>
    <xf numFmtId="0" fontId="15" fillId="2" borderId="0" xfId="0" applyFont="1" applyFill="1" applyAlignment="1">
      <alignment wrapText="1"/>
    </xf>
    <xf numFmtId="0" fontId="0" fillId="2" borderId="0" xfId="0" applyFill="1" applyAlignment="1">
      <alignment wrapText="1"/>
    </xf>
    <xf numFmtId="0" fontId="16" fillId="2" borderId="0" xfId="0" applyFont="1" applyFill="1" applyAlignment="1">
      <alignment horizontal="justify" vertical="center" wrapText="1"/>
    </xf>
    <xf numFmtId="0" fontId="18" fillId="2" borderId="0" xfId="0" applyFont="1" applyFill="1" applyAlignment="1">
      <alignment horizontal="left" vertical="center" wrapText="1"/>
    </xf>
    <xf numFmtId="0" fontId="16" fillId="2" borderId="0" xfId="0" applyFont="1" applyFill="1" applyAlignment="1">
      <alignment horizontal="left" vertical="center" wrapText="1"/>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4" xfId="0" applyFont="1" applyFill="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cellXfs>
  <cellStyles count="12">
    <cellStyle name="=C:\WINNT35\SYSTEM32\COMMAND.COM 2" xfId="11"/>
    <cellStyle name="Comma [0] 2" xfId="6"/>
    <cellStyle name="Comma 2" xfId="5"/>
    <cellStyle name="Comma 3" xfId="8"/>
    <cellStyle name="Comma 5 2" xfId="9"/>
    <cellStyle name="Currency [0] 2" xfId="4"/>
    <cellStyle name="Currency 2" xfId="3"/>
    <cellStyle name="Normal" xfId="0" builtinId="0"/>
    <cellStyle name="Normal 2" xfId="1"/>
    <cellStyle name="Normal 3" xfId="10"/>
    <cellStyle name="Percent" xfId="7"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6</xdr:row>
      <xdr:rowOff>47625</xdr:rowOff>
    </xdr:from>
    <xdr:to>
      <xdr:col>9</xdr:col>
      <xdr:colOff>104774</xdr:colOff>
      <xdr:row>10</xdr:row>
      <xdr:rowOff>9525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99" y="1190625"/>
          <a:ext cx="425767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L16"/>
  <sheetViews>
    <sheetView showGridLines="0" tabSelected="1" workbookViewId="0"/>
  </sheetViews>
  <sheetFormatPr defaultRowHeight="14.5" x14ac:dyDescent="0.35"/>
  <sheetData>
    <row r="14" spans="1:12" ht="15" thickBot="1" x14ac:dyDescent="0.4"/>
    <row r="15" spans="1:12" ht="15" customHeight="1" x14ac:dyDescent="0.35">
      <c r="A15" s="147" t="s">
        <v>149</v>
      </c>
      <c r="B15" s="148"/>
      <c r="C15" s="148"/>
      <c r="D15" s="148"/>
      <c r="E15" s="148"/>
      <c r="F15" s="148"/>
      <c r="G15" s="148"/>
      <c r="H15" s="148"/>
      <c r="I15" s="148"/>
      <c r="J15" s="148"/>
      <c r="K15" s="148"/>
      <c r="L15" s="149"/>
    </row>
    <row r="16" spans="1:12" ht="15" thickBot="1" x14ac:dyDescent="0.4">
      <c r="A16" s="150"/>
      <c r="B16" s="151"/>
      <c r="C16" s="151"/>
      <c r="D16" s="151"/>
      <c r="E16" s="151"/>
      <c r="F16" s="151"/>
      <c r="G16" s="151"/>
      <c r="H16" s="151"/>
      <c r="I16" s="151"/>
      <c r="J16" s="151"/>
      <c r="K16" s="151"/>
      <c r="L16" s="152"/>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heetViews>
  <sheetFormatPr defaultRowHeight="14.5" x14ac:dyDescent="0.35"/>
  <cols>
    <col min="1" max="1" width="5.26953125" style="143" customWidth="1"/>
    <col min="2" max="2" width="111.453125" style="143" customWidth="1"/>
    <col min="3" max="3" width="8.7265625" style="143" customWidth="1"/>
    <col min="4" max="16384" width="8.7265625" style="143"/>
  </cols>
  <sheetData>
    <row r="2" spans="2:2" ht="28" x14ac:dyDescent="0.6">
      <c r="B2" s="142" t="s">
        <v>150</v>
      </c>
    </row>
    <row r="3" spans="2:2" ht="9" customHeight="1" x14ac:dyDescent="0.35"/>
    <row r="4" spans="2:2" ht="18" x14ac:dyDescent="0.35">
      <c r="B4" s="144" t="s">
        <v>151</v>
      </c>
    </row>
    <row r="5" spans="2:2" ht="63" x14ac:dyDescent="0.35">
      <c r="B5" s="144" t="s">
        <v>152</v>
      </c>
    </row>
    <row r="6" spans="2:2" ht="9" customHeight="1" x14ac:dyDescent="0.35">
      <c r="B6" s="144"/>
    </row>
    <row r="7" spans="2:2" x14ac:dyDescent="0.35">
      <c r="B7" s="145" t="s">
        <v>153</v>
      </c>
    </row>
    <row r="8" spans="2:2" ht="18" x14ac:dyDescent="0.35">
      <c r="B8" s="146" t="s">
        <v>154</v>
      </c>
    </row>
    <row r="9" spans="2:2" ht="5.5" customHeight="1" x14ac:dyDescent="0.35">
      <c r="B9" s="146"/>
    </row>
    <row r="10" spans="2:2" ht="18" x14ac:dyDescent="0.35">
      <c r="B10" s="144" t="s">
        <v>155</v>
      </c>
    </row>
    <row r="12" spans="2:2" x14ac:dyDescent="0.35">
      <c r="B12" s="145" t="s">
        <v>156</v>
      </c>
    </row>
    <row r="13" spans="2:2" ht="18" x14ac:dyDescent="0.35">
      <c r="B13" s="146"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zoomScaleNormal="100" workbookViewId="0">
      <pane xSplit="2" ySplit="5" topLeftCell="C21" activePane="bottomRight" state="frozenSplit"/>
      <selection activeCell="N30" sqref="N30"/>
      <selection pane="topRight" activeCell="N30" sqref="N30"/>
      <selection pane="bottomLeft" activeCell="N30" sqref="N30"/>
      <selection pane="bottomRight" activeCell="B47" sqref="B47"/>
    </sheetView>
  </sheetViews>
  <sheetFormatPr defaultColWidth="56.26953125" defaultRowHeight="11.5" x14ac:dyDescent="0.25"/>
  <cols>
    <col min="1" max="1" width="6" style="3" customWidth="1"/>
    <col min="2" max="2" width="50.7265625" style="22" bestFit="1" customWidth="1"/>
    <col min="3" max="4" width="9.7265625" style="5" bestFit="1" customWidth="1"/>
    <col min="5" max="5" width="10.7265625" style="5" customWidth="1"/>
    <col min="6" max="6" width="11.54296875" style="5" customWidth="1"/>
    <col min="7" max="16384" width="56.26953125" style="5"/>
  </cols>
  <sheetData>
    <row r="1" spans="1:4" x14ac:dyDescent="0.25">
      <c r="A1" s="2" t="s">
        <v>0</v>
      </c>
    </row>
    <row r="2" spans="1:4" x14ac:dyDescent="0.25">
      <c r="A2" s="2" t="s">
        <v>1</v>
      </c>
    </row>
    <row r="3" spans="1:4" s="4" customFormat="1" ht="36" customHeight="1" x14ac:dyDescent="0.25">
      <c r="A3" s="6"/>
      <c r="B3" s="23"/>
    </row>
    <row r="4" spans="1:4" s="4" customFormat="1" ht="11.5" customHeight="1" x14ac:dyDescent="0.25">
      <c r="A4" s="6"/>
      <c r="B4" s="23"/>
    </row>
    <row r="5" spans="1:4" s="21" customFormat="1" ht="23" x14ac:dyDescent="0.25">
      <c r="A5" s="18"/>
      <c r="B5" s="19"/>
      <c r="C5" s="20" t="s">
        <v>69</v>
      </c>
      <c r="D5" s="20" t="s">
        <v>70</v>
      </c>
    </row>
    <row r="6" spans="1:4" s="11" customFormat="1" x14ac:dyDescent="0.25">
      <c r="A6" s="8"/>
      <c r="B6" s="9"/>
    </row>
    <row r="7" spans="1:4" s="11" customFormat="1" x14ac:dyDescent="0.25">
      <c r="A7" s="8"/>
      <c r="B7" s="12" t="s">
        <v>2</v>
      </c>
    </row>
    <row r="8" spans="1:4" s="11" customFormat="1" x14ac:dyDescent="0.25">
      <c r="A8" s="8"/>
      <c r="B8" s="13" t="s">
        <v>127</v>
      </c>
      <c r="C8" s="31">
        <v>846196</v>
      </c>
      <c r="D8" s="31">
        <v>799217</v>
      </c>
    </row>
    <row r="9" spans="1:4" s="11" customFormat="1" x14ac:dyDescent="0.25">
      <c r="A9" s="8"/>
      <c r="B9" s="13" t="s">
        <v>128</v>
      </c>
      <c r="C9" s="31">
        <v>286258</v>
      </c>
      <c r="D9" s="31">
        <v>220015</v>
      </c>
    </row>
    <row r="10" spans="1:4" s="11" customFormat="1" x14ac:dyDescent="0.25">
      <c r="A10" s="8"/>
      <c r="B10" s="13" t="s">
        <v>129</v>
      </c>
      <c r="C10" s="31">
        <v>22030</v>
      </c>
      <c r="D10" s="31">
        <v>17284</v>
      </c>
    </row>
    <row r="11" spans="1:4" s="11" customFormat="1" x14ac:dyDescent="0.25">
      <c r="A11" s="8"/>
      <c r="B11" s="12" t="s">
        <v>97</v>
      </c>
      <c r="C11" s="106">
        <f t="shared" ref="C11:D11" si="0">SUM(C8:C10)</f>
        <v>1154484</v>
      </c>
      <c r="D11" s="106">
        <f t="shared" si="0"/>
        <v>1036516</v>
      </c>
    </row>
    <row r="12" spans="1:4" s="11" customFormat="1" x14ac:dyDescent="0.25">
      <c r="A12" s="8"/>
      <c r="B12" s="13"/>
      <c r="C12" s="10"/>
      <c r="D12" s="10"/>
    </row>
    <row r="13" spans="1:4" s="11" customFormat="1" x14ac:dyDescent="0.25">
      <c r="A13" s="8"/>
      <c r="B13" s="12" t="s">
        <v>3</v>
      </c>
      <c r="C13" s="10"/>
      <c r="D13" s="10"/>
    </row>
    <row r="14" spans="1:4" s="11" customFormat="1" x14ac:dyDescent="0.25">
      <c r="A14" s="8"/>
      <c r="B14" s="13" t="s">
        <v>4</v>
      </c>
      <c r="C14" s="31">
        <v>-186134</v>
      </c>
      <c r="D14" s="31">
        <v>-160396</v>
      </c>
    </row>
    <row r="15" spans="1:4" s="11" customFormat="1" x14ac:dyDescent="0.25">
      <c r="A15" s="8"/>
      <c r="B15" s="13" t="s">
        <v>130</v>
      </c>
      <c r="C15" s="104">
        <v>-31602</v>
      </c>
      <c r="D15" s="104">
        <v>-39117</v>
      </c>
    </row>
    <row r="16" spans="1:4" s="11" customFormat="1" x14ac:dyDescent="0.25">
      <c r="A16" s="8"/>
      <c r="B16" s="13" t="s">
        <v>66</v>
      </c>
      <c r="C16" s="104">
        <v>-19591</v>
      </c>
      <c r="D16" s="104">
        <v>-13070</v>
      </c>
    </row>
    <row r="17" spans="1:5" s="11" customFormat="1" x14ac:dyDescent="0.25">
      <c r="A17" s="8"/>
      <c r="B17" s="13" t="s">
        <v>5</v>
      </c>
      <c r="C17" s="31">
        <v>-280222</v>
      </c>
      <c r="D17" s="31">
        <v>-220015</v>
      </c>
    </row>
    <row r="18" spans="1:5" s="11" customFormat="1" x14ac:dyDescent="0.25">
      <c r="A18" s="8"/>
      <c r="B18" s="12" t="s">
        <v>6</v>
      </c>
      <c r="C18" s="106">
        <f>SUM(C14:C17)</f>
        <v>-517549</v>
      </c>
      <c r="D18" s="106">
        <f>SUM(D14:D17)</f>
        <v>-432598</v>
      </c>
    </row>
    <row r="19" spans="1:5" s="11" customFormat="1" x14ac:dyDescent="0.25">
      <c r="A19" s="8"/>
      <c r="B19" s="13"/>
      <c r="C19" s="10"/>
      <c r="D19" s="10"/>
    </row>
    <row r="20" spans="1:5" s="11" customFormat="1" ht="23" x14ac:dyDescent="0.25">
      <c r="A20" s="8"/>
      <c r="B20" s="12" t="s">
        <v>133</v>
      </c>
      <c r="C20" s="116">
        <f>SUM(C8:C10,C18)</f>
        <v>636935</v>
      </c>
      <c r="D20" s="116">
        <f>SUM(D8:D10,D18)</f>
        <v>603918</v>
      </c>
      <c r="E20" s="105"/>
    </row>
    <row r="21" spans="1:5" s="11" customFormat="1" x14ac:dyDescent="0.25">
      <c r="A21" s="8"/>
      <c r="B21" s="13"/>
      <c r="C21" s="10"/>
      <c r="D21" s="10"/>
    </row>
    <row r="22" spans="1:5" s="11" customFormat="1" x14ac:dyDescent="0.25">
      <c r="A22" s="8"/>
      <c r="B22" s="13" t="s">
        <v>124</v>
      </c>
      <c r="C22" s="104">
        <v>-301641</v>
      </c>
      <c r="D22" s="104">
        <v>-289435</v>
      </c>
    </row>
    <row r="23" spans="1:5" s="11" customFormat="1" x14ac:dyDescent="0.25">
      <c r="A23" s="8"/>
      <c r="B23" s="13"/>
      <c r="C23" s="10"/>
      <c r="D23" s="10"/>
    </row>
    <row r="24" spans="1:5" s="11" customFormat="1" x14ac:dyDescent="0.25">
      <c r="A24" s="8"/>
      <c r="B24" s="13" t="s">
        <v>67</v>
      </c>
      <c r="C24" s="31">
        <v>157030</v>
      </c>
      <c r="D24" s="31">
        <v>270757</v>
      </c>
    </row>
    <row r="25" spans="1:5" s="11" customFormat="1" x14ac:dyDescent="0.25">
      <c r="A25" s="8"/>
      <c r="B25" s="13" t="s">
        <v>68</v>
      </c>
      <c r="C25" s="31">
        <v>-367024</v>
      </c>
      <c r="D25" s="31">
        <v>-456270</v>
      </c>
    </row>
    <row r="26" spans="1:5" s="11" customFormat="1" x14ac:dyDescent="0.25">
      <c r="A26" s="8"/>
      <c r="B26" s="12" t="s">
        <v>7</v>
      </c>
      <c r="C26" s="106">
        <f>SUM(C24:C25)</f>
        <v>-209994</v>
      </c>
      <c r="D26" s="106">
        <f>SUM(D24:D25)</f>
        <v>-185513</v>
      </c>
    </row>
    <row r="27" spans="1:5" s="11" customFormat="1" x14ac:dyDescent="0.25">
      <c r="A27" s="8"/>
      <c r="B27" s="13"/>
    </row>
    <row r="28" spans="1:5" s="11" customFormat="1" x14ac:dyDescent="0.25">
      <c r="A28" s="8"/>
      <c r="B28" s="13" t="s">
        <v>134</v>
      </c>
      <c r="C28" s="104">
        <v>-137946</v>
      </c>
      <c r="D28" s="104">
        <v>-20198</v>
      </c>
    </row>
    <row r="29" spans="1:5" s="11" customFormat="1" x14ac:dyDescent="0.25">
      <c r="A29" s="8"/>
      <c r="B29" s="12" t="s">
        <v>135</v>
      </c>
      <c r="C29" s="106">
        <f>SUM(C20,C22,C26,C28)</f>
        <v>-12646</v>
      </c>
      <c r="D29" s="106">
        <f>SUM(D20,D22,D26,D28)</f>
        <v>108772</v>
      </c>
    </row>
    <row r="30" spans="1:5" s="11" customFormat="1" x14ac:dyDescent="0.25">
      <c r="A30" s="8"/>
      <c r="B30" s="13"/>
      <c r="C30" s="31"/>
      <c r="D30" s="31"/>
    </row>
    <row r="31" spans="1:5" s="11" customFormat="1" x14ac:dyDescent="0.25">
      <c r="A31" s="8"/>
      <c r="B31" s="13" t="s">
        <v>8</v>
      </c>
      <c r="C31" s="104">
        <v>71204</v>
      </c>
      <c r="D31" s="104">
        <v>9386</v>
      </c>
    </row>
    <row r="32" spans="1:5" s="11" customFormat="1" x14ac:dyDescent="0.25">
      <c r="A32" s="8"/>
      <c r="B32" s="12" t="s">
        <v>9</v>
      </c>
      <c r="C32" s="106">
        <f t="shared" ref="C32:D32" si="1">SUM(C29,C31)</f>
        <v>58558</v>
      </c>
      <c r="D32" s="106">
        <f t="shared" si="1"/>
        <v>118158</v>
      </c>
    </row>
    <row r="33" spans="1:4" s="11" customFormat="1" x14ac:dyDescent="0.25">
      <c r="A33" s="8"/>
      <c r="B33" s="12"/>
      <c r="C33" s="28"/>
      <c r="D33" s="28"/>
    </row>
    <row r="34" spans="1:4" s="11" customFormat="1" x14ac:dyDescent="0.25">
      <c r="A34" s="8"/>
      <c r="B34" s="13" t="s">
        <v>136</v>
      </c>
      <c r="C34" s="10"/>
      <c r="D34" s="10"/>
    </row>
    <row r="35" spans="1:4" s="11" customFormat="1" x14ac:dyDescent="0.25">
      <c r="A35" s="8"/>
      <c r="B35" s="13" t="s">
        <v>15</v>
      </c>
      <c r="C35" s="11">
        <v>54905</v>
      </c>
      <c r="D35" s="11">
        <v>112467</v>
      </c>
    </row>
    <row r="36" spans="1:4" s="26" customFormat="1" x14ac:dyDescent="0.25">
      <c r="A36" s="24"/>
      <c r="B36" s="25" t="s">
        <v>10</v>
      </c>
      <c r="C36" s="11">
        <v>3653</v>
      </c>
      <c r="D36" s="11">
        <v>5691</v>
      </c>
    </row>
    <row r="37" spans="1:4" s="11" customFormat="1" ht="12" thickBot="1" x14ac:dyDescent="0.3">
      <c r="A37" s="8"/>
      <c r="B37" s="14"/>
      <c r="C37" s="115">
        <f>SUM(C35:C36)</f>
        <v>58558</v>
      </c>
      <c r="D37" s="115">
        <f>SUM(D35:D36)</f>
        <v>118158</v>
      </c>
    </row>
    <row r="38" spans="1:4" s="11" customFormat="1" x14ac:dyDescent="0.25">
      <c r="A38" s="8"/>
      <c r="B38" s="9"/>
      <c r="C38" s="31"/>
      <c r="D38" s="31"/>
    </row>
    <row r="39" spans="1:4" s="11" customFormat="1" x14ac:dyDescent="0.25">
      <c r="A39" s="8"/>
      <c r="B39" s="9" t="s">
        <v>11</v>
      </c>
      <c r="C39" s="31"/>
      <c r="D39" s="31"/>
    </row>
    <row r="40" spans="1:4" s="11" customFormat="1" x14ac:dyDescent="0.25">
      <c r="A40" s="8"/>
      <c r="B40" s="16" t="s">
        <v>12</v>
      </c>
      <c r="C40" s="31">
        <v>-210773</v>
      </c>
      <c r="D40" s="31">
        <v>-17216</v>
      </c>
    </row>
    <row r="41" spans="1:4" s="11" customFormat="1" ht="23" x14ac:dyDescent="0.25">
      <c r="A41" s="8"/>
      <c r="B41" s="16" t="s">
        <v>137</v>
      </c>
      <c r="C41" s="104">
        <v>12980</v>
      </c>
      <c r="D41" s="104">
        <v>-7613</v>
      </c>
    </row>
    <row r="42" spans="1:4" s="11" customFormat="1" x14ac:dyDescent="0.25">
      <c r="A42" s="8"/>
      <c r="B42" s="9" t="s">
        <v>13</v>
      </c>
      <c r="C42" s="106">
        <f>SUM(C40:C41)</f>
        <v>-197793</v>
      </c>
      <c r="D42" s="106">
        <f>SUM(D40:D41)</f>
        <v>-24829</v>
      </c>
    </row>
    <row r="43" spans="1:4" s="11" customFormat="1" x14ac:dyDescent="0.25">
      <c r="A43" s="8"/>
      <c r="B43" s="9" t="s">
        <v>14</v>
      </c>
      <c r="C43" s="106">
        <f>SUM(C37,C42)</f>
        <v>-139235</v>
      </c>
      <c r="D43" s="106">
        <f>SUM(D37,D42)</f>
        <v>93329</v>
      </c>
    </row>
    <row r="44" spans="1:4" s="11" customFormat="1" ht="12" x14ac:dyDescent="0.25">
      <c r="A44" s="8"/>
      <c r="B44" s="15"/>
      <c r="C44" s="31"/>
      <c r="D44" s="31"/>
    </row>
    <row r="45" spans="1:4" s="11" customFormat="1" x14ac:dyDescent="0.25">
      <c r="A45" s="8"/>
      <c r="B45" s="16" t="s">
        <v>138</v>
      </c>
      <c r="C45" s="31"/>
      <c r="D45" s="31"/>
    </row>
    <row r="46" spans="1:4" s="11" customFormat="1" x14ac:dyDescent="0.25">
      <c r="A46" s="8"/>
      <c r="B46" s="16" t="s">
        <v>131</v>
      </c>
      <c r="C46" s="31">
        <v>119618</v>
      </c>
      <c r="D46" s="31">
        <v>110722</v>
      </c>
    </row>
    <row r="47" spans="1:4" s="11" customFormat="1" x14ac:dyDescent="0.25">
      <c r="A47" s="8"/>
      <c r="B47" s="16" t="s">
        <v>10</v>
      </c>
      <c r="C47" s="104">
        <v>-258853</v>
      </c>
      <c r="D47" s="104">
        <v>-17393</v>
      </c>
    </row>
    <row r="48" spans="1:4" s="11" customFormat="1" x14ac:dyDescent="0.25">
      <c r="A48" s="8"/>
      <c r="B48" s="16"/>
      <c r="C48" s="106">
        <f>SUM(C46:C47)</f>
        <v>-139235</v>
      </c>
      <c r="D48" s="106">
        <f>SUM(D46:D47)</f>
        <v>93329</v>
      </c>
    </row>
    <row r="49" spans="2:2" x14ac:dyDescent="0.25">
      <c r="B49" s="17"/>
    </row>
    <row r="50" spans="2:2" x14ac:dyDescent="0.25">
      <c r="B50" s="17"/>
    </row>
    <row r="51" spans="2:2" x14ac:dyDescent="0.25">
      <c r="B51" s="17"/>
    </row>
    <row r="52" spans="2:2" x14ac:dyDescent="0.25">
      <c r="B52" s="17"/>
    </row>
  </sheetData>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pane xSplit="2" ySplit="5" topLeftCell="C6" activePane="bottomRight" state="frozen"/>
      <selection activeCell="N30" sqref="N30"/>
      <selection pane="topRight" activeCell="N30" sqref="N30"/>
      <selection pane="bottomLeft" activeCell="N30" sqref="N30"/>
      <selection pane="bottomRight" activeCell="B4" sqref="B4"/>
    </sheetView>
  </sheetViews>
  <sheetFormatPr defaultRowHeight="14.5" x14ac:dyDescent="0.35"/>
  <cols>
    <col min="1" max="1" width="8" customWidth="1"/>
    <col min="2" max="2" width="38.26953125" customWidth="1"/>
    <col min="3" max="3" width="10.453125" bestFit="1" customWidth="1"/>
    <col min="4" max="4" width="10.7265625" bestFit="1" customWidth="1"/>
    <col min="6" max="6" width="10.453125" bestFit="1" customWidth="1"/>
  </cols>
  <sheetData>
    <row r="1" spans="1:4" x14ac:dyDescent="0.35">
      <c r="A1" s="2" t="s">
        <v>0</v>
      </c>
      <c r="B1" s="3"/>
    </row>
    <row r="2" spans="1:4" x14ac:dyDescent="0.35">
      <c r="A2" s="2" t="s">
        <v>18</v>
      </c>
      <c r="B2" s="3"/>
    </row>
    <row r="3" spans="1:4" x14ac:dyDescent="0.35">
      <c r="A3" s="27"/>
      <c r="B3" s="27"/>
    </row>
    <row r="4" spans="1:4" ht="14.5" customHeight="1" x14ac:dyDescent="0.35">
      <c r="A4" s="3"/>
      <c r="B4" s="3"/>
    </row>
    <row r="5" spans="1:4" ht="23" x14ac:dyDescent="0.35">
      <c r="A5" s="3"/>
      <c r="B5" s="7"/>
      <c r="C5" s="20" t="s">
        <v>69</v>
      </c>
      <c r="D5" s="20" t="s">
        <v>70</v>
      </c>
    </row>
    <row r="6" spans="1:4" x14ac:dyDescent="0.35">
      <c r="A6" s="3"/>
      <c r="B6" s="7" t="s">
        <v>19</v>
      </c>
    </row>
    <row r="7" spans="1:4" x14ac:dyDescent="0.35">
      <c r="A7" s="3"/>
      <c r="B7" s="7" t="s">
        <v>20</v>
      </c>
    </row>
    <row r="8" spans="1:4" x14ac:dyDescent="0.35">
      <c r="A8" s="3"/>
      <c r="B8" s="17" t="s">
        <v>21</v>
      </c>
      <c r="C8" s="31">
        <v>318148</v>
      </c>
      <c r="D8" s="31">
        <v>411880</v>
      </c>
    </row>
    <row r="9" spans="1:4" x14ac:dyDescent="0.35">
      <c r="A9" s="3"/>
      <c r="B9" s="17" t="s">
        <v>22</v>
      </c>
      <c r="C9" s="31">
        <v>78420</v>
      </c>
      <c r="D9" s="31">
        <v>217560</v>
      </c>
    </row>
    <row r="10" spans="1:4" x14ac:dyDescent="0.35">
      <c r="A10" s="3"/>
      <c r="B10" s="17" t="s">
        <v>23</v>
      </c>
      <c r="C10" s="104">
        <v>0</v>
      </c>
      <c r="D10" s="104">
        <v>1065</v>
      </c>
    </row>
    <row r="11" spans="1:4" x14ac:dyDescent="0.35">
      <c r="A11" s="3"/>
      <c r="B11" s="7" t="s">
        <v>24</v>
      </c>
      <c r="C11" s="106">
        <f t="shared" ref="C11:D11" si="0">SUM(C8:C10)</f>
        <v>396568</v>
      </c>
      <c r="D11" s="106">
        <f t="shared" si="0"/>
        <v>630505</v>
      </c>
    </row>
    <row r="12" spans="1:4" x14ac:dyDescent="0.35">
      <c r="A12" s="3"/>
      <c r="B12" s="17"/>
      <c r="C12" s="31"/>
      <c r="D12" s="31"/>
    </row>
    <row r="13" spans="1:4" x14ac:dyDescent="0.35">
      <c r="A13" s="3"/>
      <c r="B13" s="7" t="s">
        <v>25</v>
      </c>
      <c r="C13" s="31"/>
      <c r="D13" s="31"/>
    </row>
    <row r="14" spans="1:4" x14ac:dyDescent="0.35">
      <c r="A14" s="3"/>
      <c r="B14" s="17" t="s">
        <v>26</v>
      </c>
      <c r="C14" s="31">
        <v>335190</v>
      </c>
      <c r="D14" s="31">
        <v>524834</v>
      </c>
    </row>
    <row r="15" spans="1:4" x14ac:dyDescent="0.35">
      <c r="A15" s="3"/>
      <c r="B15" s="17" t="s">
        <v>27</v>
      </c>
      <c r="C15" s="31">
        <v>791392</v>
      </c>
      <c r="D15" s="31">
        <v>724225</v>
      </c>
    </row>
    <row r="16" spans="1:4" x14ac:dyDescent="0.35">
      <c r="A16" s="3"/>
      <c r="B16" s="17" t="s">
        <v>23</v>
      </c>
      <c r="C16" s="31">
        <v>137</v>
      </c>
      <c r="D16" s="31">
        <v>55238</v>
      </c>
    </row>
    <row r="17" spans="1:6" x14ac:dyDescent="0.35">
      <c r="A17" s="3"/>
      <c r="B17" s="17" t="s">
        <v>28</v>
      </c>
      <c r="C17" s="31">
        <v>191964</v>
      </c>
      <c r="D17" s="31">
        <v>177548</v>
      </c>
    </row>
    <row r="18" spans="1:6" x14ac:dyDescent="0.35">
      <c r="A18" s="3"/>
      <c r="B18" s="17" t="s">
        <v>29</v>
      </c>
      <c r="C18" s="31">
        <v>12551</v>
      </c>
      <c r="D18" s="31">
        <v>12899</v>
      </c>
    </row>
    <row r="19" spans="1:6" x14ac:dyDescent="0.35">
      <c r="A19" s="3"/>
      <c r="B19" s="17" t="s">
        <v>30</v>
      </c>
      <c r="C19" s="104">
        <v>8174115</v>
      </c>
      <c r="D19" s="104">
        <v>8278281</v>
      </c>
    </row>
    <row r="20" spans="1:6" x14ac:dyDescent="0.35">
      <c r="A20" s="3"/>
      <c r="B20" s="7" t="s">
        <v>31</v>
      </c>
      <c r="C20" s="106">
        <f t="shared" ref="C20:D20" si="1">SUM(C14:C19)</f>
        <v>9505349</v>
      </c>
      <c r="D20" s="106">
        <f t="shared" si="1"/>
        <v>9773025</v>
      </c>
    </row>
    <row r="21" spans="1:6" x14ac:dyDescent="0.35">
      <c r="A21" s="3"/>
      <c r="B21" s="7"/>
      <c r="C21" s="31"/>
      <c r="D21" s="31"/>
    </row>
    <row r="22" spans="1:6" x14ac:dyDescent="0.35">
      <c r="A22" s="3"/>
      <c r="B22" s="7" t="s">
        <v>32</v>
      </c>
      <c r="C22" s="107">
        <f t="shared" ref="C22:D22" si="2">C11+C20</f>
        <v>9901917</v>
      </c>
      <c r="D22" s="107">
        <f t="shared" si="2"/>
        <v>10403530</v>
      </c>
    </row>
    <row r="23" spans="1:6" x14ac:dyDescent="0.35">
      <c r="A23" s="3"/>
      <c r="B23" s="7"/>
      <c r="C23" s="28"/>
      <c r="D23" s="28"/>
    </row>
    <row r="24" spans="1:6" x14ac:dyDescent="0.35">
      <c r="A24" s="3"/>
      <c r="B24" s="7" t="s">
        <v>33</v>
      </c>
      <c r="C24" s="31"/>
      <c r="D24" s="31"/>
    </row>
    <row r="25" spans="1:6" x14ac:dyDescent="0.35">
      <c r="A25" s="3"/>
      <c r="B25" s="7" t="s">
        <v>34</v>
      </c>
      <c r="C25" s="31"/>
      <c r="D25" s="31"/>
    </row>
    <row r="26" spans="1:6" x14ac:dyDescent="0.35">
      <c r="A26" s="3"/>
      <c r="B26" s="17" t="s">
        <v>35</v>
      </c>
      <c r="C26" s="31">
        <v>110103</v>
      </c>
      <c r="D26" s="31">
        <v>221363</v>
      </c>
    </row>
    <row r="27" spans="1:6" x14ac:dyDescent="0.35">
      <c r="A27" s="3"/>
      <c r="B27" s="17" t="s">
        <v>36</v>
      </c>
      <c r="C27" s="31">
        <v>0</v>
      </c>
      <c r="D27" s="31">
        <v>202870</v>
      </c>
      <c r="F27" s="31"/>
    </row>
    <row r="28" spans="1:6" x14ac:dyDescent="0.35">
      <c r="A28" s="3"/>
      <c r="B28" s="17" t="s">
        <v>23</v>
      </c>
      <c r="C28" s="31">
        <v>1315</v>
      </c>
      <c r="D28" s="31">
        <v>136431</v>
      </c>
      <c r="F28" s="31"/>
    </row>
    <row r="29" spans="1:6" x14ac:dyDescent="0.35">
      <c r="A29" s="3"/>
      <c r="B29" s="17" t="s">
        <v>72</v>
      </c>
      <c r="C29" s="31">
        <v>8510</v>
      </c>
      <c r="D29" s="31">
        <v>13706</v>
      </c>
    </row>
    <row r="30" spans="1:6" x14ac:dyDescent="0.35">
      <c r="A30" s="3"/>
      <c r="B30" s="17" t="s">
        <v>71</v>
      </c>
      <c r="C30" s="31">
        <v>293485</v>
      </c>
      <c r="D30" s="31">
        <v>296586</v>
      </c>
    </row>
    <row r="31" spans="1:6" x14ac:dyDescent="0.35">
      <c r="A31" s="3"/>
      <c r="B31" s="17" t="s">
        <v>37</v>
      </c>
      <c r="C31" s="104">
        <v>73251</v>
      </c>
      <c r="D31" s="104">
        <v>89622</v>
      </c>
    </row>
    <row r="32" spans="1:6" x14ac:dyDescent="0.35">
      <c r="A32" s="3"/>
      <c r="B32" s="7" t="s">
        <v>38</v>
      </c>
      <c r="C32" s="106">
        <f>SUM(C26:C31)</f>
        <v>486664</v>
      </c>
      <c r="D32" s="106">
        <f>SUM(D26:D31)</f>
        <v>960578</v>
      </c>
    </row>
    <row r="33" spans="1:5" x14ac:dyDescent="0.35">
      <c r="A33" s="3"/>
      <c r="B33" s="7"/>
      <c r="C33" s="32"/>
      <c r="D33" s="32"/>
    </row>
    <row r="34" spans="1:5" x14ac:dyDescent="0.35">
      <c r="A34" s="3"/>
      <c r="B34" s="7" t="s">
        <v>39</v>
      </c>
      <c r="C34" s="33"/>
      <c r="D34" s="33"/>
    </row>
    <row r="35" spans="1:5" x14ac:dyDescent="0.35">
      <c r="A35" s="3"/>
      <c r="B35" s="17" t="s">
        <v>36</v>
      </c>
      <c r="C35" s="31">
        <v>4489397</v>
      </c>
      <c r="D35" s="31">
        <v>4035817</v>
      </c>
    </row>
    <row r="36" spans="1:5" x14ac:dyDescent="0.35">
      <c r="A36" s="3"/>
      <c r="B36" s="17" t="s">
        <v>40</v>
      </c>
      <c r="C36" s="31">
        <v>687287</v>
      </c>
      <c r="D36" s="31">
        <v>843846</v>
      </c>
    </row>
    <row r="37" spans="1:5" x14ac:dyDescent="0.35">
      <c r="A37" s="3"/>
      <c r="B37" s="17" t="s">
        <v>71</v>
      </c>
      <c r="C37" s="31">
        <v>193755</v>
      </c>
      <c r="D37" s="31">
        <v>262573</v>
      </c>
    </row>
    <row r="38" spans="1:5" x14ac:dyDescent="0.35">
      <c r="A38" s="3"/>
      <c r="B38" s="17" t="s">
        <v>23</v>
      </c>
      <c r="C38" s="31">
        <v>504016</v>
      </c>
      <c r="D38" s="31">
        <v>255711</v>
      </c>
    </row>
    <row r="39" spans="1:5" x14ac:dyDescent="0.35">
      <c r="A39" s="3"/>
      <c r="B39" s="17" t="s">
        <v>37</v>
      </c>
      <c r="C39" s="104">
        <v>53673</v>
      </c>
      <c r="D39" s="104">
        <v>52654</v>
      </c>
    </row>
    <row r="40" spans="1:5" x14ac:dyDescent="0.35">
      <c r="A40" s="3"/>
      <c r="B40" s="7" t="s">
        <v>41</v>
      </c>
      <c r="C40" s="106">
        <f>SUM(C35:C39)</f>
        <v>5928128</v>
      </c>
      <c r="D40" s="106">
        <f>SUM(D35:D39)</f>
        <v>5450601</v>
      </c>
    </row>
    <row r="41" spans="1:5" x14ac:dyDescent="0.35">
      <c r="A41" s="3"/>
      <c r="B41" s="7"/>
      <c r="C41" s="31"/>
      <c r="D41" s="31"/>
    </row>
    <row r="42" spans="1:5" x14ac:dyDescent="0.35">
      <c r="A42" s="3"/>
      <c r="B42" s="7" t="s">
        <v>42</v>
      </c>
      <c r="C42" s="107">
        <f>C40+C32</f>
        <v>6414792</v>
      </c>
      <c r="D42" s="107">
        <f>D40+D32</f>
        <v>6411179</v>
      </c>
    </row>
    <row r="43" spans="1:5" x14ac:dyDescent="0.35">
      <c r="A43" s="3"/>
      <c r="B43" s="7"/>
      <c r="C43" s="31"/>
      <c r="D43" s="31"/>
    </row>
    <row r="44" spans="1:5" x14ac:dyDescent="0.35">
      <c r="A44" s="3"/>
      <c r="B44" s="7" t="s">
        <v>43</v>
      </c>
      <c r="C44" s="107">
        <f>C22-C42</f>
        <v>3487125</v>
      </c>
      <c r="D44" s="107">
        <f>D22-D42</f>
        <v>3992351</v>
      </c>
    </row>
    <row r="45" spans="1:5" x14ac:dyDescent="0.35">
      <c r="A45" s="3"/>
      <c r="B45" s="7"/>
      <c r="C45" s="34"/>
      <c r="D45" s="34"/>
    </row>
    <row r="46" spans="1:5" x14ac:dyDescent="0.35">
      <c r="A46" s="3"/>
      <c r="B46" s="7" t="s">
        <v>44</v>
      </c>
      <c r="C46" s="35"/>
      <c r="D46" s="35"/>
    </row>
    <row r="47" spans="1:5" x14ac:dyDescent="0.35">
      <c r="A47" s="3"/>
      <c r="B47" s="17" t="s">
        <v>45</v>
      </c>
      <c r="C47" s="31">
        <v>7847912</v>
      </c>
      <c r="D47" s="31">
        <v>7772117</v>
      </c>
    </row>
    <row r="48" spans="1:5" x14ac:dyDescent="0.35">
      <c r="A48" s="3"/>
      <c r="B48" s="17" t="s">
        <v>46</v>
      </c>
      <c r="C48" s="31">
        <v>-138340</v>
      </c>
      <c r="D48" s="31">
        <v>26461</v>
      </c>
      <c r="E48" s="11"/>
    </row>
    <row r="49" spans="1:4" x14ac:dyDescent="0.35">
      <c r="A49" s="3"/>
      <c r="B49" s="17" t="s">
        <v>139</v>
      </c>
      <c r="C49" s="31">
        <v>-4232045</v>
      </c>
      <c r="D49" s="31">
        <v>-4085426</v>
      </c>
    </row>
    <row r="50" spans="1:4" ht="23" x14ac:dyDescent="0.35">
      <c r="A50" s="3"/>
      <c r="B50" s="17" t="s">
        <v>132</v>
      </c>
      <c r="C50" s="31">
        <v>-148505</v>
      </c>
      <c r="D50" s="31">
        <v>104041</v>
      </c>
    </row>
    <row r="51" spans="1:4" x14ac:dyDescent="0.35">
      <c r="A51" s="3"/>
      <c r="B51" s="17" t="s">
        <v>10</v>
      </c>
      <c r="C51" s="104">
        <v>158103</v>
      </c>
      <c r="D51" s="104">
        <v>175158</v>
      </c>
    </row>
    <row r="52" spans="1:4" x14ac:dyDescent="0.35">
      <c r="A52" s="3"/>
      <c r="B52" s="7" t="s">
        <v>47</v>
      </c>
      <c r="C52" s="106">
        <f>SUM(C47:C51)</f>
        <v>3487125</v>
      </c>
      <c r="D52" s="106">
        <f>SUM(D47:D51)</f>
        <v>3992351</v>
      </c>
    </row>
    <row r="53" spans="1:4" x14ac:dyDescent="0.35">
      <c r="C53" s="29"/>
      <c r="D53" s="29"/>
    </row>
    <row r="54" spans="1:4" x14ac:dyDescent="0.35">
      <c r="C54" s="108"/>
      <c r="D54" s="108"/>
    </row>
    <row r="55" spans="1:4" x14ac:dyDescent="0.35">
      <c r="C55" s="29"/>
      <c r="D55" s="2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pane xSplit="1" ySplit="4" topLeftCell="B5" activePane="bottomRight" state="frozen"/>
      <selection activeCell="N30" sqref="N30"/>
      <selection pane="topRight" activeCell="N30" sqref="N30"/>
      <selection pane="bottomLeft" activeCell="N30" sqref="N30"/>
      <selection pane="bottomRight" activeCell="A37" sqref="A37"/>
    </sheetView>
  </sheetViews>
  <sheetFormatPr defaultColWidth="9.1796875" defaultRowHeight="14" x14ac:dyDescent="0.3"/>
  <cols>
    <col min="1" max="1" width="58.7265625" style="82" bestFit="1" customWidth="1"/>
    <col min="2" max="2" width="10.453125" style="82" bestFit="1" customWidth="1"/>
    <col min="3" max="3" width="9.7265625" style="82" bestFit="1" customWidth="1"/>
    <col min="4" max="4" width="9.1796875" style="82"/>
    <col min="5" max="5" width="9.81640625" style="82" bestFit="1" customWidth="1"/>
    <col min="6" max="16384" width="9.1796875" style="82"/>
  </cols>
  <sheetData>
    <row r="1" spans="1:3" x14ac:dyDescent="0.3">
      <c r="A1" s="2" t="s">
        <v>0</v>
      </c>
    </row>
    <row r="2" spans="1:3" x14ac:dyDescent="0.3">
      <c r="A2" s="2" t="s">
        <v>65</v>
      </c>
    </row>
    <row r="3" spans="1:3" ht="14.5" customHeight="1" x14ac:dyDescent="0.3"/>
    <row r="4" spans="1:3" ht="23" x14ac:dyDescent="0.3">
      <c r="B4" s="30" t="s">
        <v>69</v>
      </c>
      <c r="C4" s="30" t="s">
        <v>70</v>
      </c>
    </row>
    <row r="5" spans="1:3" x14ac:dyDescent="0.3">
      <c r="A5" s="36" t="s">
        <v>48</v>
      </c>
      <c r="B5" s="83"/>
      <c r="C5" s="83"/>
    </row>
    <row r="6" spans="1:3" x14ac:dyDescent="0.3">
      <c r="A6" s="5" t="s">
        <v>140</v>
      </c>
      <c r="B6" s="31">
        <v>945544</v>
      </c>
      <c r="C6" s="31">
        <v>912781</v>
      </c>
    </row>
    <row r="7" spans="1:3" x14ac:dyDescent="0.3">
      <c r="A7" s="5" t="s">
        <v>141</v>
      </c>
      <c r="B7" s="31">
        <v>-340656</v>
      </c>
      <c r="C7" s="31">
        <v>-338579</v>
      </c>
    </row>
    <row r="8" spans="1:3" x14ac:dyDescent="0.3">
      <c r="A8" s="5" t="s">
        <v>49</v>
      </c>
      <c r="B8" s="31">
        <v>-27731</v>
      </c>
      <c r="C8" s="31">
        <v>-18429</v>
      </c>
    </row>
    <row r="9" spans="1:3" x14ac:dyDescent="0.3">
      <c r="A9" s="5" t="s">
        <v>50</v>
      </c>
      <c r="B9" s="31">
        <v>34078</v>
      </c>
      <c r="C9" s="31">
        <v>24869</v>
      </c>
    </row>
    <row r="10" spans="1:3" x14ac:dyDescent="0.3">
      <c r="A10" s="5" t="s">
        <v>51</v>
      </c>
      <c r="B10" s="31">
        <v>229786</v>
      </c>
      <c r="C10" s="31">
        <v>217598</v>
      </c>
    </row>
    <row r="11" spans="1:3" x14ac:dyDescent="0.3">
      <c r="A11" s="5" t="s">
        <v>52</v>
      </c>
      <c r="B11" s="31">
        <v>-421841</v>
      </c>
      <c r="C11" s="31">
        <v>-380900</v>
      </c>
    </row>
    <row r="12" spans="1:3" x14ac:dyDescent="0.3">
      <c r="A12" s="5" t="s">
        <v>53</v>
      </c>
      <c r="B12" s="31">
        <v>-45937</v>
      </c>
      <c r="C12" s="31">
        <v>-42649</v>
      </c>
    </row>
    <row r="13" spans="1:3" x14ac:dyDescent="0.3">
      <c r="A13" s="36" t="s">
        <v>142</v>
      </c>
      <c r="B13" s="109">
        <f>SUM(B6:B12)</f>
        <v>373243</v>
      </c>
      <c r="C13" s="109">
        <f>SUM(C6:C12)</f>
        <v>374691</v>
      </c>
    </row>
    <row r="14" spans="1:3" x14ac:dyDescent="0.3">
      <c r="A14" s="5"/>
      <c r="B14" s="31"/>
      <c r="C14" s="31"/>
    </row>
    <row r="15" spans="1:3" x14ac:dyDescent="0.3">
      <c r="A15" s="36" t="s">
        <v>54</v>
      </c>
      <c r="B15" s="31"/>
      <c r="C15" s="31"/>
    </row>
    <row r="16" spans="1:3" x14ac:dyDescent="0.3">
      <c r="A16" s="5" t="s">
        <v>55</v>
      </c>
      <c r="B16" s="31">
        <v>-6975</v>
      </c>
      <c r="C16" s="31">
        <v>0</v>
      </c>
    </row>
    <row r="17" spans="1:5" x14ac:dyDescent="0.3">
      <c r="A17" s="5" t="s">
        <v>56</v>
      </c>
      <c r="B17" s="31">
        <v>-18271</v>
      </c>
      <c r="C17" s="31">
        <v>-29356</v>
      </c>
    </row>
    <row r="18" spans="1:5" x14ac:dyDescent="0.3">
      <c r="A18" s="5" t="s">
        <v>57</v>
      </c>
      <c r="B18" s="31">
        <v>-262306</v>
      </c>
      <c r="C18" s="31">
        <v>-797733</v>
      </c>
    </row>
    <row r="19" spans="1:5" x14ac:dyDescent="0.3">
      <c r="A19" s="5" t="s">
        <v>58</v>
      </c>
      <c r="B19" s="31">
        <v>-41832</v>
      </c>
      <c r="C19" s="31">
        <v>-36617</v>
      </c>
    </row>
    <row r="20" spans="1:5" x14ac:dyDescent="0.3">
      <c r="A20" s="5" t="s">
        <v>59</v>
      </c>
      <c r="B20" s="31">
        <v>53500</v>
      </c>
      <c r="C20" s="31">
        <v>41000</v>
      </c>
    </row>
    <row r="21" spans="1:5" x14ac:dyDescent="0.3">
      <c r="A21" s="36" t="s">
        <v>143</v>
      </c>
      <c r="B21" s="109">
        <f>SUM(B16:B20)</f>
        <v>-275884</v>
      </c>
      <c r="C21" s="109">
        <f>SUM(C16:C20)</f>
        <v>-822706</v>
      </c>
    </row>
    <row r="22" spans="1:5" x14ac:dyDescent="0.3">
      <c r="A22" s="5"/>
      <c r="B22" s="31"/>
      <c r="C22" s="31"/>
    </row>
    <row r="23" spans="1:5" x14ac:dyDescent="0.3">
      <c r="A23" s="36" t="s">
        <v>60</v>
      </c>
      <c r="B23" s="31"/>
      <c r="C23" s="31"/>
    </row>
    <row r="24" spans="1:5" x14ac:dyDescent="0.3">
      <c r="A24" s="5" t="s">
        <v>61</v>
      </c>
      <c r="B24" s="31">
        <v>1606050</v>
      </c>
      <c r="C24" s="31">
        <v>1067641</v>
      </c>
    </row>
    <row r="25" spans="1:5" x14ac:dyDescent="0.3">
      <c r="A25" s="5" t="s">
        <v>62</v>
      </c>
      <c r="B25" s="31">
        <v>-1445870</v>
      </c>
      <c r="C25" s="31">
        <v>-639130</v>
      </c>
    </row>
    <row r="26" spans="1:5" x14ac:dyDescent="0.3">
      <c r="A26" s="5" t="s">
        <v>73</v>
      </c>
      <c r="B26" s="31">
        <v>0</v>
      </c>
      <c r="C26" s="31">
        <v>103</v>
      </c>
    </row>
    <row r="27" spans="1:5" x14ac:dyDescent="0.3">
      <c r="A27" s="5" t="s">
        <v>63</v>
      </c>
      <c r="B27" s="31">
        <v>-336549</v>
      </c>
      <c r="C27" s="31">
        <v>-232577</v>
      </c>
    </row>
    <row r="28" spans="1:5" x14ac:dyDescent="0.3">
      <c r="A28" s="5" t="s">
        <v>64</v>
      </c>
      <c r="B28" s="31">
        <v>-14891</v>
      </c>
      <c r="C28" s="31">
        <v>-15542</v>
      </c>
    </row>
    <row r="29" spans="1:5" x14ac:dyDescent="0.3">
      <c r="A29" s="36" t="s">
        <v>144</v>
      </c>
      <c r="B29" s="109">
        <f>SUM(B24:B28)</f>
        <v>-191260</v>
      </c>
      <c r="C29" s="109">
        <f>SUM(C24:C28)</f>
        <v>180495</v>
      </c>
    </row>
    <row r="30" spans="1:5" x14ac:dyDescent="0.3">
      <c r="A30" s="5"/>
      <c r="B30" s="31"/>
      <c r="C30" s="31"/>
    </row>
    <row r="31" spans="1:5" x14ac:dyDescent="0.3">
      <c r="A31" s="36" t="s">
        <v>145</v>
      </c>
      <c r="B31" s="31">
        <f>B13+B21+B29</f>
        <v>-93901</v>
      </c>
      <c r="C31" s="31">
        <f>C13+C21+C29</f>
        <v>-267520</v>
      </c>
      <c r="D31" s="97"/>
      <c r="E31" s="98"/>
    </row>
    <row r="32" spans="1:5" x14ac:dyDescent="0.3">
      <c r="A32" s="5"/>
      <c r="B32" s="31"/>
      <c r="C32" s="31"/>
    </row>
    <row r="33" spans="1:3" x14ac:dyDescent="0.3">
      <c r="A33" s="5" t="s">
        <v>146</v>
      </c>
      <c r="B33" s="31">
        <v>411880</v>
      </c>
      <c r="C33" s="31">
        <v>681259</v>
      </c>
    </row>
    <row r="34" spans="1:3" x14ac:dyDescent="0.3">
      <c r="A34" s="5" t="s">
        <v>147</v>
      </c>
      <c r="B34" s="31">
        <v>169</v>
      </c>
      <c r="C34" s="31">
        <v>-1859</v>
      </c>
    </row>
    <row r="35" spans="1:3" x14ac:dyDescent="0.3">
      <c r="A35" s="36" t="s">
        <v>148</v>
      </c>
      <c r="B35" s="109">
        <f>B34+B33+B31</f>
        <v>318148</v>
      </c>
      <c r="C35" s="109">
        <f>C34+C33+C31</f>
        <v>411880</v>
      </c>
    </row>
    <row r="36" spans="1:3" x14ac:dyDescent="0.3">
      <c r="A36" s="5"/>
      <c r="B36" s="83"/>
      <c r="C36" s="83"/>
    </row>
    <row r="37" spans="1:3" x14ac:dyDescent="0.3">
      <c r="B37" s="83"/>
      <c r="C37" s="83"/>
    </row>
    <row r="38" spans="1:3" x14ac:dyDescent="0.3">
      <c r="B38" s="83"/>
      <c r="C38" s="83"/>
    </row>
    <row r="39" spans="1:3" x14ac:dyDescent="0.3">
      <c r="B39" s="83"/>
      <c r="C39" s="83"/>
    </row>
    <row r="40" spans="1:3" x14ac:dyDescent="0.3">
      <c r="B40" s="83"/>
      <c r="C40" s="83"/>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zoomScale="85" zoomScaleNormal="85" workbookViewId="0">
      <pane xSplit="2" ySplit="4" topLeftCell="C5" activePane="bottomRight" state="frozen"/>
      <selection activeCell="N30" sqref="N30"/>
      <selection pane="topRight" activeCell="N30" sqref="N30"/>
      <selection pane="bottomLeft" activeCell="N30" sqref="N30"/>
      <selection pane="bottomRight" activeCell="R34" sqref="R34"/>
    </sheetView>
  </sheetViews>
  <sheetFormatPr defaultColWidth="9.1796875" defaultRowHeight="11.5" x14ac:dyDescent="0.25"/>
  <cols>
    <col min="1" max="1" width="12.81640625" style="5" customWidth="1"/>
    <col min="2" max="2" width="31" style="5" customWidth="1"/>
    <col min="3" max="3" width="11" style="4" bestFit="1" customWidth="1"/>
    <col min="4" max="4" width="14.453125" style="4" customWidth="1"/>
    <col min="5" max="5" width="13.1796875" style="4" customWidth="1"/>
    <col min="6" max="6" width="10" style="4" bestFit="1" customWidth="1"/>
    <col min="7" max="8" width="11" style="4" bestFit="1" customWidth="1"/>
    <col min="9" max="9" width="11" style="4" customWidth="1"/>
    <col min="10" max="10" width="10.1796875" style="4" customWidth="1"/>
    <col min="11" max="11" width="10.453125" style="4" bestFit="1" customWidth="1"/>
    <col min="12" max="12" width="11.7265625" style="5" customWidth="1"/>
    <col min="13" max="13" width="11" style="5" customWidth="1"/>
    <col min="14" max="14" width="12.453125" style="5" customWidth="1"/>
    <col min="15" max="15" width="16.1796875" style="5" customWidth="1"/>
    <col min="16" max="16" width="14.453125" style="36" customWidth="1"/>
    <col min="17" max="17" width="41" style="5" customWidth="1"/>
    <col min="18" max="18" width="45.81640625" style="5" customWidth="1"/>
    <col min="19" max="19" width="9.81640625" style="5" hidden="1" customWidth="1"/>
    <col min="20" max="20" width="8.54296875" style="5" hidden="1" customWidth="1"/>
    <col min="21" max="21" width="7.26953125" style="5" hidden="1" customWidth="1"/>
    <col min="22" max="24" width="9.1796875" style="5" hidden="1" customWidth="1"/>
    <col min="25" max="16384" width="9.1796875" style="5"/>
  </cols>
  <sheetData>
    <row r="1" spans="1:23" x14ac:dyDescent="0.25">
      <c r="A1" s="2" t="s">
        <v>0</v>
      </c>
    </row>
    <row r="2" spans="1:23" ht="12" thickBot="1" x14ac:dyDescent="0.3">
      <c r="A2" s="2" t="s">
        <v>122</v>
      </c>
      <c r="B2" s="1"/>
    </row>
    <row r="3" spans="1:23" ht="24.75" customHeight="1" x14ac:dyDescent="0.25">
      <c r="C3" s="37" t="s">
        <v>74</v>
      </c>
      <c r="D3" s="153" t="s">
        <v>75</v>
      </c>
      <c r="E3" s="154"/>
      <c r="F3" s="154"/>
      <c r="G3" s="154"/>
      <c r="H3" s="154"/>
      <c r="I3" s="155"/>
      <c r="J3" s="38"/>
      <c r="K3" s="153" t="s">
        <v>76</v>
      </c>
      <c r="L3" s="154"/>
      <c r="M3" s="154"/>
      <c r="N3" s="39"/>
      <c r="O3" s="40" t="s">
        <v>77</v>
      </c>
      <c r="P3" s="41" t="s">
        <v>78</v>
      </c>
    </row>
    <row r="4" spans="1:23" ht="35" thickBot="1" x14ac:dyDescent="0.3">
      <c r="A4" s="5" t="s">
        <v>17</v>
      </c>
      <c r="B4" s="5" t="s">
        <v>79</v>
      </c>
      <c r="C4" s="42" t="s">
        <v>80</v>
      </c>
      <c r="D4" s="43" t="s">
        <v>81</v>
      </c>
      <c r="E4" s="44" t="s">
        <v>82</v>
      </c>
      <c r="F4" s="44" t="s">
        <v>83</v>
      </c>
      <c r="G4" s="45" t="s">
        <v>84</v>
      </c>
      <c r="H4" s="45" t="s">
        <v>85</v>
      </c>
      <c r="I4" s="46" t="s">
        <v>86</v>
      </c>
      <c r="J4" s="47" t="s">
        <v>87</v>
      </c>
      <c r="K4" s="69" t="s">
        <v>88</v>
      </c>
      <c r="L4" s="70" t="s">
        <v>89</v>
      </c>
      <c r="M4" s="70" t="s">
        <v>90</v>
      </c>
      <c r="N4" s="71" t="s">
        <v>91</v>
      </c>
      <c r="O4" s="72" t="s">
        <v>77</v>
      </c>
      <c r="P4" s="73" t="s">
        <v>78</v>
      </c>
      <c r="S4" s="5" t="s">
        <v>92</v>
      </c>
      <c r="V4" s="5" t="s">
        <v>93</v>
      </c>
    </row>
    <row r="5" spans="1:23" x14ac:dyDescent="0.25">
      <c r="B5" s="36" t="s">
        <v>126</v>
      </c>
      <c r="C5" s="134"/>
      <c r="D5" s="134"/>
      <c r="E5" s="135"/>
      <c r="F5" s="135"/>
      <c r="G5" s="134"/>
      <c r="H5" s="134"/>
      <c r="I5" s="135"/>
      <c r="J5" s="136"/>
      <c r="K5" s="137"/>
      <c r="L5" s="137"/>
      <c r="M5" s="137"/>
      <c r="N5" s="138"/>
      <c r="O5" s="139"/>
      <c r="P5" s="140"/>
    </row>
    <row r="6" spans="1:23" s="54" customFormat="1" x14ac:dyDescent="0.25">
      <c r="A6" s="55">
        <v>2011</v>
      </c>
      <c r="B6" s="55" t="s">
        <v>94</v>
      </c>
      <c r="C6" s="113">
        <v>1</v>
      </c>
      <c r="D6" s="113">
        <v>1</v>
      </c>
      <c r="E6" s="113">
        <v>1</v>
      </c>
      <c r="F6" s="113">
        <v>0.751</v>
      </c>
      <c r="G6" s="113">
        <v>0.5</v>
      </c>
      <c r="H6" s="113">
        <v>0.5</v>
      </c>
      <c r="I6" s="113">
        <v>1</v>
      </c>
      <c r="J6" s="57"/>
      <c r="K6" s="113">
        <v>0.75</v>
      </c>
      <c r="L6" s="113">
        <v>0.67500000000000004</v>
      </c>
      <c r="M6" s="113">
        <v>0.75</v>
      </c>
      <c r="N6" s="57"/>
      <c r="O6" s="113">
        <v>1</v>
      </c>
      <c r="P6" s="74"/>
    </row>
    <row r="7" spans="1:23" x14ac:dyDescent="0.25">
      <c r="C7" s="113"/>
      <c r="D7" s="61"/>
      <c r="E7" s="61"/>
      <c r="F7" s="61"/>
      <c r="G7" s="61"/>
      <c r="H7" s="61"/>
      <c r="I7" s="61"/>
      <c r="J7" s="57"/>
      <c r="K7" s="61"/>
      <c r="L7" s="61"/>
      <c r="M7" s="61"/>
      <c r="N7" s="57"/>
      <c r="O7" s="61"/>
      <c r="P7" s="74"/>
    </row>
    <row r="8" spans="1:23" x14ac:dyDescent="0.25">
      <c r="A8" s="5">
        <v>2011</v>
      </c>
      <c r="B8" s="5" t="s">
        <v>95</v>
      </c>
      <c r="C8" s="63">
        <v>434581</v>
      </c>
      <c r="D8" s="67">
        <v>145728</v>
      </c>
      <c r="E8" s="67">
        <v>51718</v>
      </c>
      <c r="F8" s="67">
        <v>69170</v>
      </c>
      <c r="G8" s="67">
        <v>83730</v>
      </c>
      <c r="H8" s="67">
        <v>95291</v>
      </c>
      <c r="I8" s="62">
        <v>0</v>
      </c>
      <c r="J8" s="63">
        <f>SUM(D8:I8)</f>
        <v>445637</v>
      </c>
      <c r="K8" s="67">
        <v>10818</v>
      </c>
      <c r="L8" s="62">
        <v>0</v>
      </c>
      <c r="M8" s="62">
        <v>0</v>
      </c>
      <c r="N8" s="63">
        <f>SUM(K8:M8)</f>
        <v>10818</v>
      </c>
      <c r="O8" s="62">
        <v>0</v>
      </c>
      <c r="P8" s="75">
        <f>SUM(C8,J8,N8,O8)</f>
        <v>891036</v>
      </c>
      <c r="S8" s="48" t="e">
        <f>SUM(C8)+SUM(D8:I8)+SUM(#REF!)+SUM(K8:M8)+O8+#REF!</f>
        <v>#REF!</v>
      </c>
      <c r="T8" s="48" t="e">
        <f>P8-S8</f>
        <v>#REF!</v>
      </c>
      <c r="V8" s="48" t="e">
        <f>C8+J8+#REF!+N8+O8+#REF!</f>
        <v>#REF!</v>
      </c>
      <c r="W8" s="48" t="e">
        <f t="shared" ref="W8:W25" si="0">P8-V8</f>
        <v>#REF!</v>
      </c>
    </row>
    <row r="9" spans="1:23" x14ac:dyDescent="0.25">
      <c r="A9" s="5">
        <v>2011</v>
      </c>
      <c r="B9" s="5" t="s">
        <v>96</v>
      </c>
      <c r="C9" s="63">
        <v>42026</v>
      </c>
      <c r="D9" s="67">
        <v>2019</v>
      </c>
      <c r="E9" s="67">
        <v>1310</v>
      </c>
      <c r="F9" s="67">
        <v>200</v>
      </c>
      <c r="G9" s="67">
        <v>5405</v>
      </c>
      <c r="H9" s="67">
        <v>1252</v>
      </c>
      <c r="I9" s="67">
        <v>22348</v>
      </c>
      <c r="J9" s="63">
        <f>SUM(D9:I9)</f>
        <v>32534</v>
      </c>
      <c r="K9" s="67">
        <v>19</v>
      </c>
      <c r="L9" s="62">
        <v>0</v>
      </c>
      <c r="M9" s="62">
        <v>0</v>
      </c>
      <c r="N9" s="63">
        <f>SUM(K9:M9)</f>
        <v>19</v>
      </c>
      <c r="O9" s="67">
        <v>7354</v>
      </c>
      <c r="P9" s="75">
        <f>SUM(C9,J9,N9,O9)</f>
        <v>81933</v>
      </c>
      <c r="S9" s="48" t="e">
        <f>SUM(C9)+SUM(D9:I9)+SUM(#REF!)+SUM(K9:M9)+O9+#REF!</f>
        <v>#REF!</v>
      </c>
      <c r="T9" s="48" t="e">
        <f t="shared" ref="T9:T25" si="1">P9-S9</f>
        <v>#REF!</v>
      </c>
      <c r="V9" s="48" t="e">
        <f>C9+J9+#REF!+N9+O9+#REF!</f>
        <v>#REF!</v>
      </c>
      <c r="W9" s="48" t="e">
        <f t="shared" si="0"/>
        <v>#REF!</v>
      </c>
    </row>
    <row r="10" spans="1:23" ht="12" thickBot="1" x14ac:dyDescent="0.3">
      <c r="A10" s="5">
        <v>2011</v>
      </c>
      <c r="B10" s="49" t="s">
        <v>97</v>
      </c>
      <c r="C10" s="64">
        <f t="shared" ref="C10:P10" si="2">SUM(C8:C9)</f>
        <v>476607</v>
      </c>
      <c r="D10" s="68">
        <f t="shared" si="2"/>
        <v>147747</v>
      </c>
      <c r="E10" s="68">
        <f t="shared" si="2"/>
        <v>53028</v>
      </c>
      <c r="F10" s="68">
        <f t="shared" si="2"/>
        <v>69370</v>
      </c>
      <c r="G10" s="68">
        <f t="shared" si="2"/>
        <v>89135</v>
      </c>
      <c r="H10" s="68">
        <f t="shared" si="2"/>
        <v>96543</v>
      </c>
      <c r="I10" s="68">
        <f t="shared" si="2"/>
        <v>22348</v>
      </c>
      <c r="J10" s="64">
        <f t="shared" si="2"/>
        <v>478171</v>
      </c>
      <c r="K10" s="68">
        <f t="shared" si="2"/>
        <v>10837</v>
      </c>
      <c r="L10" s="68">
        <f t="shared" si="2"/>
        <v>0</v>
      </c>
      <c r="M10" s="68">
        <f t="shared" si="2"/>
        <v>0</v>
      </c>
      <c r="N10" s="64">
        <f t="shared" si="2"/>
        <v>10837</v>
      </c>
      <c r="O10" s="68">
        <f t="shared" si="2"/>
        <v>7354</v>
      </c>
      <c r="P10" s="76">
        <f t="shared" si="2"/>
        <v>972969</v>
      </c>
      <c r="S10" s="48" t="e">
        <f>SUM(C10)+SUM(D10:I10)+SUM(#REF!)+SUM(K10:M10)+O10+#REF!</f>
        <v>#REF!</v>
      </c>
      <c r="T10" s="48" t="e">
        <f t="shared" si="1"/>
        <v>#REF!</v>
      </c>
      <c r="V10" s="48" t="e">
        <f>C10+J10+#REF!+N10+O10+#REF!</f>
        <v>#REF!</v>
      </c>
      <c r="W10" s="48" t="e">
        <f t="shared" si="0"/>
        <v>#REF!</v>
      </c>
    </row>
    <row r="11" spans="1:23" x14ac:dyDescent="0.25">
      <c r="C11" s="63"/>
      <c r="D11" s="67"/>
      <c r="E11" s="67"/>
      <c r="F11" s="67"/>
      <c r="G11" s="67"/>
      <c r="H11" s="67"/>
      <c r="I11" s="67"/>
      <c r="J11" s="63"/>
      <c r="K11" s="67"/>
      <c r="L11" s="62"/>
      <c r="M11" s="62"/>
      <c r="N11" s="63"/>
      <c r="O11" s="67"/>
      <c r="P11" s="75"/>
      <c r="S11" s="48" t="e">
        <f>SUM(C11)+SUM(D11:I11)+SUM(#REF!)+SUM(K11:M11)+O11+#REF!</f>
        <v>#REF!</v>
      </c>
      <c r="T11" s="48" t="e">
        <f t="shared" si="1"/>
        <v>#REF!</v>
      </c>
      <c r="V11" s="48" t="e">
        <f>C11+J11+#REF!+N11+O11+#REF!</f>
        <v>#REF!</v>
      </c>
      <c r="W11" s="48" t="e">
        <f t="shared" si="0"/>
        <v>#REF!</v>
      </c>
    </row>
    <row r="12" spans="1:23" x14ac:dyDescent="0.25">
      <c r="A12" s="5">
        <v>2011</v>
      </c>
      <c r="B12" s="21" t="s">
        <v>98</v>
      </c>
      <c r="C12" s="66">
        <f t="shared" ref="C12:P12" si="3">-(C10-C14)</f>
        <v>-94538</v>
      </c>
      <c r="D12" s="99">
        <f t="shared" si="3"/>
        <v>-28008</v>
      </c>
      <c r="E12" s="99">
        <f t="shared" si="3"/>
        <v>-23221</v>
      </c>
      <c r="F12" s="99">
        <f t="shared" si="3"/>
        <v>-16988</v>
      </c>
      <c r="G12" s="99">
        <f t="shared" si="3"/>
        <v>-13964</v>
      </c>
      <c r="H12" s="99">
        <f t="shared" si="3"/>
        <v>-21885</v>
      </c>
      <c r="I12" s="99">
        <f t="shared" si="3"/>
        <v>-13826</v>
      </c>
      <c r="J12" s="66">
        <f t="shared" si="3"/>
        <v>-117892</v>
      </c>
      <c r="K12" s="99">
        <f t="shared" si="3"/>
        <v>-4516</v>
      </c>
      <c r="L12" s="99">
        <f t="shared" si="3"/>
        <v>0</v>
      </c>
      <c r="M12" s="99">
        <f t="shared" si="3"/>
        <v>-4114</v>
      </c>
      <c r="N12" s="66">
        <f t="shared" si="3"/>
        <v>-8630</v>
      </c>
      <c r="O12" s="99">
        <f t="shared" si="3"/>
        <v>-33225</v>
      </c>
      <c r="P12" s="77">
        <f t="shared" si="3"/>
        <v>-254285</v>
      </c>
      <c r="S12" s="48"/>
      <c r="T12" s="48"/>
      <c r="V12" s="48"/>
      <c r="W12" s="48"/>
    </row>
    <row r="13" spans="1:23" x14ac:dyDescent="0.25">
      <c r="C13" s="63"/>
      <c r="D13" s="67"/>
      <c r="E13" s="67"/>
      <c r="F13" s="67"/>
      <c r="G13" s="67"/>
      <c r="H13" s="67"/>
      <c r="I13" s="67"/>
      <c r="J13" s="63"/>
      <c r="K13" s="67"/>
      <c r="L13" s="62"/>
      <c r="M13" s="62"/>
      <c r="N13" s="63"/>
      <c r="O13" s="67"/>
      <c r="P13" s="75"/>
      <c r="S13" s="48"/>
      <c r="T13" s="48"/>
      <c r="V13" s="48"/>
      <c r="W13" s="48"/>
    </row>
    <row r="14" spans="1:23" x14ac:dyDescent="0.25">
      <c r="A14" s="5">
        <v>2011</v>
      </c>
      <c r="B14" s="5" t="s">
        <v>99</v>
      </c>
      <c r="C14" s="63">
        <f t="shared" ref="C14:N14" si="4">C17</f>
        <v>382069</v>
      </c>
      <c r="D14" s="67">
        <f t="shared" si="4"/>
        <v>119739</v>
      </c>
      <c r="E14" s="67">
        <f t="shared" si="4"/>
        <v>29807</v>
      </c>
      <c r="F14" s="67">
        <f t="shared" si="4"/>
        <v>52382</v>
      </c>
      <c r="G14" s="67">
        <f t="shared" si="4"/>
        <v>75171</v>
      </c>
      <c r="H14" s="67">
        <f t="shared" si="4"/>
        <v>74658</v>
      </c>
      <c r="I14" s="67">
        <f t="shared" si="4"/>
        <v>8522</v>
      </c>
      <c r="J14" s="63">
        <f t="shared" si="4"/>
        <v>360279</v>
      </c>
      <c r="K14" s="67">
        <f t="shared" si="4"/>
        <v>6321</v>
      </c>
      <c r="L14" s="67">
        <f t="shared" si="4"/>
        <v>0</v>
      </c>
      <c r="M14" s="67">
        <f t="shared" si="4"/>
        <v>-4114</v>
      </c>
      <c r="N14" s="63">
        <f t="shared" si="4"/>
        <v>2207</v>
      </c>
      <c r="O14" s="67">
        <v>-25871</v>
      </c>
      <c r="P14" s="75">
        <f>SUM(C14,J14,N14,O14)</f>
        <v>718684</v>
      </c>
      <c r="S14" s="48" t="e">
        <f>SUM(C14)+SUM(D14:I14)+SUM(#REF!)+SUM(K14:M14)+O14+#REF!</f>
        <v>#REF!</v>
      </c>
      <c r="T14" s="48" t="e">
        <f t="shared" si="1"/>
        <v>#REF!</v>
      </c>
      <c r="V14" s="48" t="e">
        <f>C14+J14+#REF!+N14+O14+#REF!</f>
        <v>#REF!</v>
      </c>
      <c r="W14" s="48" t="e">
        <f t="shared" si="0"/>
        <v>#REF!</v>
      </c>
    </row>
    <row r="15" spans="1:23" x14ac:dyDescent="0.25">
      <c r="C15" s="63"/>
      <c r="D15" s="67"/>
      <c r="E15" s="67"/>
      <c r="F15" s="67"/>
      <c r="G15" s="67"/>
      <c r="H15" s="67"/>
      <c r="I15" s="67"/>
      <c r="J15" s="63"/>
      <c r="K15" s="67"/>
      <c r="L15" s="62"/>
      <c r="M15" s="67"/>
      <c r="N15" s="63"/>
      <c r="O15" s="67"/>
      <c r="P15" s="75"/>
      <c r="S15" s="48" t="e">
        <f>SUM(C15)+SUM(D15:I15)+SUM(#REF!)+SUM(K15:M15)+O15+#REF!</f>
        <v>#REF!</v>
      </c>
      <c r="T15" s="48" t="e">
        <f t="shared" si="1"/>
        <v>#REF!</v>
      </c>
      <c r="V15" s="48" t="e">
        <f>C15+J15+#REF!+N15+O15+#REF!</f>
        <v>#REF!</v>
      </c>
      <c r="W15" s="48" t="e">
        <f t="shared" si="0"/>
        <v>#REF!</v>
      </c>
    </row>
    <row r="16" spans="1:23" x14ac:dyDescent="0.25">
      <c r="A16" s="5">
        <v>2011</v>
      </c>
      <c r="B16" s="5" t="s">
        <v>100</v>
      </c>
      <c r="C16" s="63">
        <v>0</v>
      </c>
      <c r="D16" s="67">
        <v>0</v>
      </c>
      <c r="E16" s="67">
        <v>0</v>
      </c>
      <c r="F16" s="62">
        <v>0</v>
      </c>
      <c r="G16" s="62">
        <v>0</v>
      </c>
      <c r="H16" s="62">
        <v>0</v>
      </c>
      <c r="I16" s="62">
        <v>0</v>
      </c>
      <c r="J16" s="63">
        <v>0</v>
      </c>
      <c r="K16" s="62">
        <v>0</v>
      </c>
      <c r="L16" s="62">
        <v>0</v>
      </c>
      <c r="M16" s="62">
        <v>0</v>
      </c>
      <c r="N16" s="63">
        <v>0</v>
      </c>
      <c r="O16" s="67">
        <v>18625</v>
      </c>
      <c r="P16" s="75">
        <f>SUM(C16,J16,N16,O16)</f>
        <v>18625</v>
      </c>
      <c r="S16" s="48" t="e">
        <f>SUM(C16)+SUM(D16:I16)+SUM(#REF!)+SUM(K16:M16)+O16+#REF!</f>
        <v>#REF!</v>
      </c>
      <c r="T16" s="48" t="e">
        <f t="shared" si="1"/>
        <v>#REF!</v>
      </c>
      <c r="V16" s="48" t="e">
        <f>C16+J16+#REF!+N16+O16+#REF!</f>
        <v>#REF!</v>
      </c>
      <c r="W16" s="48" t="e">
        <f t="shared" si="0"/>
        <v>#REF!</v>
      </c>
    </row>
    <row r="17" spans="1:23" ht="12" thickBot="1" x14ac:dyDescent="0.3">
      <c r="A17" s="5">
        <v>2011</v>
      </c>
      <c r="B17" s="49" t="s">
        <v>101</v>
      </c>
      <c r="C17" s="64">
        <v>382069</v>
      </c>
      <c r="D17" s="68">
        <v>119739</v>
      </c>
      <c r="E17" s="68">
        <v>29807</v>
      </c>
      <c r="F17" s="68">
        <v>52382</v>
      </c>
      <c r="G17" s="68">
        <v>75171</v>
      </c>
      <c r="H17" s="68">
        <v>74658</v>
      </c>
      <c r="I17" s="68">
        <v>8522</v>
      </c>
      <c r="J17" s="64">
        <v>360279</v>
      </c>
      <c r="K17" s="68">
        <v>6321</v>
      </c>
      <c r="L17" s="68">
        <v>0</v>
      </c>
      <c r="M17" s="68">
        <v>-4114</v>
      </c>
      <c r="N17" s="64">
        <v>2207</v>
      </c>
      <c r="O17" s="68">
        <v>-7246</v>
      </c>
      <c r="P17" s="76">
        <f>SUM(C17,J17,N17,O17)</f>
        <v>737309</v>
      </c>
      <c r="S17" s="48" t="e">
        <f>SUM(C17)+SUM(D17:I17)+SUM(#REF!)+SUM(K17:M17)+O17+#REF!</f>
        <v>#REF!</v>
      </c>
      <c r="T17" s="48" t="e">
        <f t="shared" si="1"/>
        <v>#REF!</v>
      </c>
      <c r="V17" s="48" t="e">
        <f>C17+J17+#REF!+N17+O17+#REF!</f>
        <v>#REF!</v>
      </c>
      <c r="W17" s="48" t="e">
        <f t="shared" si="0"/>
        <v>#REF!</v>
      </c>
    </row>
    <row r="18" spans="1:23" x14ac:dyDescent="0.25">
      <c r="C18" s="63"/>
      <c r="D18" s="67"/>
      <c r="E18" s="67"/>
      <c r="F18" s="67"/>
      <c r="G18" s="67"/>
      <c r="H18" s="67"/>
      <c r="I18" s="67"/>
      <c r="J18" s="63"/>
      <c r="K18" s="67"/>
      <c r="L18" s="62"/>
      <c r="M18" s="67"/>
      <c r="N18" s="63"/>
      <c r="O18" s="67"/>
      <c r="P18" s="75"/>
      <c r="S18" s="48" t="e">
        <f>SUM(C18)+SUM(D18:I18)+SUM(#REF!)+SUM(K18:M18)+O18+#REF!</f>
        <v>#REF!</v>
      </c>
      <c r="T18" s="48" t="e">
        <f t="shared" si="1"/>
        <v>#REF!</v>
      </c>
      <c r="V18" s="48" t="e">
        <f>C18+J18+#REF!+N18+O18+#REF!</f>
        <v>#REF!</v>
      </c>
      <c r="W18" s="48" t="e">
        <f t="shared" si="0"/>
        <v>#REF!</v>
      </c>
    </row>
    <row r="19" spans="1:23" x14ac:dyDescent="0.25">
      <c r="A19" s="5">
        <v>2011</v>
      </c>
      <c r="B19" s="5" t="s">
        <v>102</v>
      </c>
      <c r="C19" s="63">
        <v>6573</v>
      </c>
      <c r="D19" s="67">
        <v>2096</v>
      </c>
      <c r="E19" s="67">
        <v>680</v>
      </c>
      <c r="F19" s="67">
        <v>128133</v>
      </c>
      <c r="G19" s="67">
        <v>840</v>
      </c>
      <c r="H19" s="67">
        <v>1987</v>
      </c>
      <c r="I19" s="67">
        <v>629</v>
      </c>
      <c r="J19" s="63">
        <f>SUM(D19:I19)</f>
        <v>134365</v>
      </c>
      <c r="K19" s="67">
        <v>59</v>
      </c>
      <c r="L19" s="67">
        <v>1595</v>
      </c>
      <c r="M19" s="67" t="s">
        <v>110</v>
      </c>
      <c r="N19" s="63">
        <f>SUM(K19:M19)</f>
        <v>1654</v>
      </c>
      <c r="O19" s="67">
        <v>89980</v>
      </c>
      <c r="P19" s="75">
        <f>SUM(C19,J19,N19,O19)</f>
        <v>232572</v>
      </c>
      <c r="S19" s="48" t="e">
        <f>SUM(C19)+SUM(D19:I19)+SUM(#REF!)+SUM(K19:M19)+O19+#REF!</f>
        <v>#REF!</v>
      </c>
      <c r="T19" s="48" t="e">
        <f t="shared" si="1"/>
        <v>#REF!</v>
      </c>
      <c r="V19" s="48" t="e">
        <f>C19+J19+#REF!+N19+O19+#REF!</f>
        <v>#REF!</v>
      </c>
      <c r="W19" s="48" t="e">
        <f t="shared" si="0"/>
        <v>#REF!</v>
      </c>
    </row>
    <row r="20" spans="1:23" x14ac:dyDescent="0.25">
      <c r="A20" s="5">
        <v>2011</v>
      </c>
      <c r="B20" s="5" t="s">
        <v>103</v>
      </c>
      <c r="C20" s="63">
        <v>-83255</v>
      </c>
      <c r="D20" s="67">
        <v>-41012</v>
      </c>
      <c r="E20" s="67">
        <v>-17815</v>
      </c>
      <c r="F20" s="67">
        <v>-124189</v>
      </c>
      <c r="G20" s="67">
        <v>-20508</v>
      </c>
      <c r="H20" s="67">
        <v>-130214</v>
      </c>
      <c r="I20" s="67">
        <v>-2</v>
      </c>
      <c r="J20" s="63">
        <f>SUM(D20:I20)</f>
        <v>-333740</v>
      </c>
      <c r="K20" s="67">
        <v>-18775</v>
      </c>
      <c r="L20" s="62" t="s">
        <v>110</v>
      </c>
      <c r="M20" s="62" t="s">
        <v>110</v>
      </c>
      <c r="N20" s="63">
        <f>SUM(K20:M20)</f>
        <v>-18775</v>
      </c>
      <c r="O20" s="67">
        <v>-148254</v>
      </c>
      <c r="P20" s="75">
        <f>SUM(C20,J20,N20,O20)</f>
        <v>-584024</v>
      </c>
      <c r="S20" s="48" t="e">
        <f>SUM(C20)+SUM(D20:I20)+SUM(#REF!)+SUM(K20:M20)+O20+#REF!</f>
        <v>#REF!</v>
      </c>
      <c r="T20" s="48" t="e">
        <f t="shared" si="1"/>
        <v>#REF!</v>
      </c>
      <c r="V20" s="48" t="e">
        <f>C20+J20+#REF!+N20+O20+#REF!</f>
        <v>#REF!</v>
      </c>
      <c r="W20" s="48" t="e">
        <f t="shared" si="0"/>
        <v>#REF!</v>
      </c>
    </row>
    <row r="21" spans="1:23" x14ac:dyDescent="0.25">
      <c r="A21" s="5">
        <v>2011</v>
      </c>
      <c r="B21" s="50" t="s">
        <v>104</v>
      </c>
      <c r="C21" s="63">
        <v>-145329</v>
      </c>
      <c r="D21" s="67">
        <v>-63847</v>
      </c>
      <c r="E21" s="67">
        <v>-21867</v>
      </c>
      <c r="F21" s="67">
        <v>-38980</v>
      </c>
      <c r="G21" s="67">
        <v>-44086</v>
      </c>
      <c r="H21" s="67">
        <v>-34201</v>
      </c>
      <c r="I21" s="67">
        <v>-1518</v>
      </c>
      <c r="J21" s="63">
        <f>SUM(D21:I21)</f>
        <v>-204499</v>
      </c>
      <c r="K21" s="67">
        <v>-7750</v>
      </c>
      <c r="L21" s="62" t="s">
        <v>110</v>
      </c>
      <c r="M21" s="62" t="s">
        <v>110</v>
      </c>
      <c r="N21" s="63">
        <f>SUM(K21:M21)</f>
        <v>-7750</v>
      </c>
      <c r="O21" s="67">
        <v>-4807</v>
      </c>
      <c r="P21" s="75">
        <f>SUM(C21,J21,N21,O21)</f>
        <v>-362385</v>
      </c>
      <c r="S21" s="48" t="e">
        <f>SUM(C21)+SUM(D21:I21)+SUM(#REF!)+SUM(K21:M21)+O21+#REF!</f>
        <v>#REF!</v>
      </c>
      <c r="T21" s="48" t="e">
        <f t="shared" si="1"/>
        <v>#REF!</v>
      </c>
      <c r="V21" s="48" t="e">
        <f>C21+J21+#REF!+N21+O21+#REF!</f>
        <v>#REF!</v>
      </c>
      <c r="W21" s="48" t="e">
        <f t="shared" si="0"/>
        <v>#REF!</v>
      </c>
    </row>
    <row r="22" spans="1:23" ht="12" thickBot="1" x14ac:dyDescent="0.3">
      <c r="A22" s="5">
        <v>2011</v>
      </c>
      <c r="B22" s="49" t="s">
        <v>105</v>
      </c>
      <c r="C22" s="64">
        <f t="shared" ref="C22:O22" si="5">C17+SUM(C19:C21)</f>
        <v>160058</v>
      </c>
      <c r="D22" s="68">
        <f t="shared" si="5"/>
        <v>16976</v>
      </c>
      <c r="E22" s="68">
        <f t="shared" si="5"/>
        <v>-9195</v>
      </c>
      <c r="F22" s="68">
        <f t="shared" si="5"/>
        <v>17346</v>
      </c>
      <c r="G22" s="68">
        <f t="shared" si="5"/>
        <v>11417</v>
      </c>
      <c r="H22" s="68">
        <f t="shared" si="5"/>
        <v>-87770</v>
      </c>
      <c r="I22" s="68">
        <f t="shared" si="5"/>
        <v>7631</v>
      </c>
      <c r="J22" s="64">
        <f t="shared" si="5"/>
        <v>-43595</v>
      </c>
      <c r="K22" s="68">
        <f t="shared" si="5"/>
        <v>-20145</v>
      </c>
      <c r="L22" s="68">
        <f t="shared" si="5"/>
        <v>1595</v>
      </c>
      <c r="M22" s="68">
        <f t="shared" si="5"/>
        <v>-4114</v>
      </c>
      <c r="N22" s="64">
        <f t="shared" si="5"/>
        <v>-22664</v>
      </c>
      <c r="O22" s="68">
        <f t="shared" si="5"/>
        <v>-70327</v>
      </c>
      <c r="P22" s="76">
        <f>SUM(C22,J22,N22,O22)</f>
        <v>23472</v>
      </c>
      <c r="S22" s="48" t="e">
        <f>SUM(C22)+SUM(D22:I22)+SUM(#REF!)+SUM(K22:M22)+O22+#REF!</f>
        <v>#REF!</v>
      </c>
      <c r="T22" s="48" t="e">
        <f t="shared" si="1"/>
        <v>#REF!</v>
      </c>
      <c r="V22" s="48" t="e">
        <f>C22+J22+#REF!+N22+O22+#REF!</f>
        <v>#REF!</v>
      </c>
      <c r="W22" s="48" t="e">
        <f t="shared" si="0"/>
        <v>#REF!</v>
      </c>
    </row>
    <row r="23" spans="1:23" x14ac:dyDescent="0.25">
      <c r="C23" s="63"/>
      <c r="D23" s="67"/>
      <c r="E23" s="67"/>
      <c r="F23" s="67"/>
      <c r="G23" s="67"/>
      <c r="H23" s="67"/>
      <c r="I23" s="67"/>
      <c r="J23" s="63"/>
      <c r="K23" s="67"/>
      <c r="L23" s="67"/>
      <c r="M23" s="67"/>
      <c r="N23" s="63"/>
      <c r="O23" s="67"/>
      <c r="P23" s="75"/>
      <c r="S23" s="48" t="e">
        <f>SUM(C23)+SUM(D23:I23)+SUM(#REF!)+SUM(K23:M23)+O23+#REF!</f>
        <v>#REF!</v>
      </c>
      <c r="T23" s="48" t="e">
        <f t="shared" si="1"/>
        <v>#REF!</v>
      </c>
      <c r="V23" s="48" t="e">
        <f>C23+J23+#REF!+N23+O23+#REF!</f>
        <v>#REF!</v>
      </c>
      <c r="W23" s="48" t="e">
        <f t="shared" si="0"/>
        <v>#REF!</v>
      </c>
    </row>
    <row r="24" spans="1:23" x14ac:dyDescent="0.25">
      <c r="A24" s="5">
        <v>2011</v>
      </c>
      <c r="B24" s="51" t="s">
        <v>106</v>
      </c>
      <c r="C24" s="65">
        <v>-11076</v>
      </c>
      <c r="D24" s="111">
        <v>14537</v>
      </c>
      <c r="E24" s="111">
        <v>-757</v>
      </c>
      <c r="F24" s="111">
        <v>-19085</v>
      </c>
      <c r="G24" s="111">
        <v>-15274</v>
      </c>
      <c r="H24" s="111">
        <v>17534</v>
      </c>
      <c r="I24" s="111">
        <v>-2279</v>
      </c>
      <c r="J24" s="141">
        <f>SUM(D24:I24)</f>
        <v>-5324</v>
      </c>
      <c r="K24" s="111">
        <v>10097</v>
      </c>
      <c r="L24" s="111" t="s">
        <v>110</v>
      </c>
      <c r="M24" s="111">
        <v>-3774</v>
      </c>
      <c r="N24" s="141">
        <f>SUM(K24:M24)</f>
        <v>6323</v>
      </c>
      <c r="O24" s="111">
        <v>34430</v>
      </c>
      <c r="P24" s="141">
        <f>SUM(C24,J24,N24,O24)</f>
        <v>24353</v>
      </c>
      <c r="S24" s="48" t="e">
        <f>SUM(C24)+SUM(D24:I24)+SUM(#REF!)+SUM(K24:M24)+O24+#REF!</f>
        <v>#REF!</v>
      </c>
      <c r="T24" s="48" t="e">
        <f t="shared" si="1"/>
        <v>#REF!</v>
      </c>
      <c r="V24" s="48" t="e">
        <f>C24+J24+#REF!+N24+O24+#REF!</f>
        <v>#REF!</v>
      </c>
      <c r="W24" s="48" t="e">
        <f t="shared" si="0"/>
        <v>#REF!</v>
      </c>
    </row>
    <row r="25" spans="1:23" ht="12" thickBot="1" x14ac:dyDescent="0.3">
      <c r="A25" s="5">
        <v>2011</v>
      </c>
      <c r="B25" s="52" t="s">
        <v>107</v>
      </c>
      <c r="C25" s="64">
        <f t="shared" ref="C25:O25" si="6">SUM(C22,C24)</f>
        <v>148982</v>
      </c>
      <c r="D25" s="68">
        <f t="shared" si="6"/>
        <v>31513</v>
      </c>
      <c r="E25" s="68">
        <f t="shared" si="6"/>
        <v>-9952</v>
      </c>
      <c r="F25" s="68">
        <f t="shared" si="6"/>
        <v>-1739</v>
      </c>
      <c r="G25" s="68">
        <f t="shared" si="6"/>
        <v>-3857</v>
      </c>
      <c r="H25" s="68">
        <f t="shared" si="6"/>
        <v>-70236</v>
      </c>
      <c r="I25" s="68">
        <f t="shared" si="6"/>
        <v>5352</v>
      </c>
      <c r="J25" s="64">
        <f t="shared" si="6"/>
        <v>-48919</v>
      </c>
      <c r="K25" s="68">
        <f t="shared" si="6"/>
        <v>-10048</v>
      </c>
      <c r="L25" s="68">
        <f t="shared" si="6"/>
        <v>1595</v>
      </c>
      <c r="M25" s="68">
        <f t="shared" si="6"/>
        <v>-7888</v>
      </c>
      <c r="N25" s="64">
        <f t="shared" si="6"/>
        <v>-16341</v>
      </c>
      <c r="O25" s="68">
        <f t="shared" si="6"/>
        <v>-35897</v>
      </c>
      <c r="P25" s="76">
        <f>SUM(C25,J25,N25,O25)</f>
        <v>47825</v>
      </c>
      <c r="S25" s="48" t="e">
        <f>SUM(C25)+SUM(D25:I25)+SUM(#REF!)+SUM(K25:M25)+O25+#REF!</f>
        <v>#REF!</v>
      </c>
      <c r="T25" s="48" t="e">
        <f t="shared" si="1"/>
        <v>#REF!</v>
      </c>
      <c r="V25" s="48" t="e">
        <f>C25+J25+#REF!+N25+O25+#REF!</f>
        <v>#REF!</v>
      </c>
      <c r="W25" s="48" t="e">
        <f t="shared" si="0"/>
        <v>#REF!</v>
      </c>
    </row>
    <row r="26" spans="1:23" x14ac:dyDescent="0.25">
      <c r="A26" s="5">
        <v>2011</v>
      </c>
      <c r="B26" s="53" t="s">
        <v>108</v>
      </c>
      <c r="C26" s="112">
        <f>C14/C8</f>
        <v>0.87916636944551185</v>
      </c>
      <c r="D26" s="59"/>
      <c r="E26" s="59"/>
      <c r="F26" s="59"/>
      <c r="G26" s="59"/>
      <c r="H26" s="59"/>
      <c r="I26" s="59"/>
      <c r="J26" s="112">
        <f>J14/J8</f>
        <v>0.80845845385369708</v>
      </c>
      <c r="K26" s="60"/>
      <c r="L26" s="59"/>
      <c r="M26" s="60"/>
      <c r="N26" s="112">
        <f>N14/N8</f>
        <v>0.20401183213163246</v>
      </c>
      <c r="O26" s="60"/>
      <c r="P26" s="60"/>
      <c r="S26" s="48"/>
      <c r="T26" s="48"/>
      <c r="V26" s="48"/>
      <c r="W26" s="48"/>
    </row>
    <row r="27" spans="1:23" x14ac:dyDescent="0.25">
      <c r="A27" s="5">
        <v>2011</v>
      </c>
      <c r="B27" s="53" t="s">
        <v>109</v>
      </c>
      <c r="C27" s="59"/>
      <c r="D27" s="59"/>
      <c r="E27" s="59"/>
      <c r="F27" s="59"/>
      <c r="G27" s="59"/>
      <c r="H27" s="59"/>
      <c r="I27" s="59"/>
      <c r="J27" s="59"/>
      <c r="K27" s="59"/>
      <c r="L27" s="59"/>
      <c r="M27" s="59"/>
      <c r="N27" s="59"/>
      <c r="O27" s="59"/>
      <c r="P27" s="114">
        <f>P14/P10</f>
        <v>0.73865046060049189</v>
      </c>
      <c r="S27" s="48"/>
      <c r="T27" s="48"/>
      <c r="V27" s="48"/>
      <c r="W27" s="48"/>
    </row>
    <row r="28" spans="1:23" x14ac:dyDescent="0.25">
      <c r="C28" s="56"/>
      <c r="D28" s="56"/>
      <c r="E28" s="56"/>
      <c r="F28" s="56"/>
      <c r="G28" s="56"/>
      <c r="H28" s="56"/>
      <c r="I28" s="56"/>
      <c r="J28" s="56"/>
      <c r="K28" s="58"/>
      <c r="L28" s="58"/>
      <c r="M28" s="58"/>
      <c r="N28" s="56"/>
      <c r="O28" s="56"/>
      <c r="P28" s="80"/>
    </row>
    <row r="29" spans="1:23" x14ac:dyDescent="0.25">
      <c r="C29" s="56"/>
      <c r="D29" s="56"/>
      <c r="E29" s="56"/>
      <c r="F29" s="56"/>
      <c r="G29" s="56"/>
      <c r="H29" s="56"/>
      <c r="I29" s="56"/>
      <c r="J29" s="56"/>
      <c r="K29" s="58"/>
      <c r="L29" s="58"/>
      <c r="M29" s="58"/>
      <c r="N29" s="56"/>
      <c r="O29" s="56"/>
      <c r="P29" s="80"/>
    </row>
    <row r="30" spans="1:23" s="54" customFormat="1" x14ac:dyDescent="0.25">
      <c r="A30" s="55">
        <v>2012</v>
      </c>
      <c r="B30" s="55" t="s">
        <v>94</v>
      </c>
      <c r="C30" s="113">
        <v>1</v>
      </c>
      <c r="D30" s="113">
        <v>1</v>
      </c>
      <c r="E30" s="113">
        <v>1</v>
      </c>
      <c r="F30" s="113">
        <v>0.751</v>
      </c>
      <c r="G30" s="113">
        <v>0.5</v>
      </c>
      <c r="H30" s="113">
        <v>0.5</v>
      </c>
      <c r="I30" s="113">
        <v>1</v>
      </c>
      <c r="J30" s="57"/>
      <c r="K30" s="113">
        <v>0.75</v>
      </c>
      <c r="L30" s="113">
        <v>0.67500000000000004</v>
      </c>
      <c r="M30" s="113">
        <v>0.75</v>
      </c>
      <c r="N30" s="57"/>
      <c r="O30" s="113">
        <v>1</v>
      </c>
      <c r="P30" s="74"/>
    </row>
    <row r="31" spans="1:23" x14ac:dyDescent="0.25">
      <c r="B31" s="36" t="s">
        <v>126</v>
      </c>
      <c r="C31" s="113"/>
      <c r="D31" s="61"/>
      <c r="E31" s="61"/>
      <c r="F31" s="61"/>
      <c r="G31" s="61"/>
      <c r="H31" s="61"/>
      <c r="I31" s="61"/>
      <c r="J31" s="57"/>
      <c r="K31" s="81"/>
      <c r="L31" s="61"/>
      <c r="M31" s="61"/>
      <c r="N31" s="57"/>
      <c r="O31" s="61"/>
      <c r="P31" s="74"/>
    </row>
    <row r="32" spans="1:23" x14ac:dyDescent="0.25">
      <c r="A32" s="5">
        <v>2012</v>
      </c>
      <c r="B32" s="5" t="s">
        <v>95</v>
      </c>
      <c r="C32" s="63">
        <v>471618</v>
      </c>
      <c r="D32" s="67">
        <v>141171</v>
      </c>
      <c r="E32" s="67">
        <v>59966</v>
      </c>
      <c r="F32" s="67">
        <v>69599</v>
      </c>
      <c r="G32" s="67">
        <v>90532</v>
      </c>
      <c r="H32" s="67">
        <v>100237</v>
      </c>
      <c r="I32" s="62">
        <v>0</v>
      </c>
      <c r="J32" s="63">
        <f>SUM(D32:I32)</f>
        <v>461505</v>
      </c>
      <c r="K32" s="67">
        <v>10750</v>
      </c>
      <c r="L32" s="62">
        <v>0</v>
      </c>
      <c r="M32" s="62">
        <v>0</v>
      </c>
      <c r="N32" s="63">
        <f>SUM(K32:M32)</f>
        <v>10750</v>
      </c>
      <c r="O32" s="62">
        <v>0</v>
      </c>
      <c r="P32" s="75">
        <f>SUM(C32,J32,N32,O32)</f>
        <v>943873</v>
      </c>
      <c r="S32" s="48" t="e">
        <f>SUM(C32)+SUM(D32:I32)+SUM(#REF!)+SUM(K32:M32)+O32+#REF!</f>
        <v>#REF!</v>
      </c>
      <c r="T32" s="48" t="e">
        <f t="shared" ref="T32:T50" si="7">P32-S32</f>
        <v>#REF!</v>
      </c>
      <c r="V32" s="48" t="e">
        <f>C32+J32+#REF!+N32+O32+#REF!</f>
        <v>#REF!</v>
      </c>
      <c r="W32" s="48" t="e">
        <f t="shared" ref="W32:W50" si="8">P32-V32</f>
        <v>#REF!</v>
      </c>
    </row>
    <row r="33" spans="1:23" x14ac:dyDescent="0.25">
      <c r="A33" s="5">
        <v>2012</v>
      </c>
      <c r="B33" s="5" t="s">
        <v>96</v>
      </c>
      <c r="C33" s="63">
        <v>44803</v>
      </c>
      <c r="D33" s="67">
        <v>3315</v>
      </c>
      <c r="E33" s="67">
        <v>1641</v>
      </c>
      <c r="F33" s="67">
        <v>157</v>
      </c>
      <c r="G33" s="67">
        <v>5802</v>
      </c>
      <c r="H33" s="67">
        <v>1311</v>
      </c>
      <c r="I33" s="67">
        <v>23524</v>
      </c>
      <c r="J33" s="63">
        <f>SUM(D33:I33)</f>
        <v>35750</v>
      </c>
      <c r="K33" s="67">
        <v>105</v>
      </c>
      <c r="L33" s="62">
        <v>0</v>
      </c>
      <c r="M33" s="62">
        <v>0</v>
      </c>
      <c r="N33" s="63">
        <f>SUM(K33:M33)</f>
        <v>105</v>
      </c>
      <c r="O33" s="67">
        <v>22649</v>
      </c>
      <c r="P33" s="75">
        <f>SUM(C33,J33,N33,O33)</f>
        <v>103307</v>
      </c>
      <c r="S33" s="48" t="e">
        <f>SUM(C33)+SUM(D33:I33)+SUM(#REF!)+SUM(K33:M33)+O33+#REF!</f>
        <v>#REF!</v>
      </c>
      <c r="T33" s="48" t="e">
        <f t="shared" si="7"/>
        <v>#REF!</v>
      </c>
      <c r="V33" s="48" t="e">
        <f>C33+J33+#REF!+N33+O33+#REF!</f>
        <v>#REF!</v>
      </c>
      <c r="W33" s="48" t="e">
        <f t="shared" si="8"/>
        <v>#REF!</v>
      </c>
    </row>
    <row r="34" spans="1:23" ht="12" thickBot="1" x14ac:dyDescent="0.3">
      <c r="A34" s="5">
        <v>2012</v>
      </c>
      <c r="B34" s="49" t="s">
        <v>97</v>
      </c>
      <c r="C34" s="64">
        <f t="shared" ref="C34:O34" si="9">SUM(C32:C33)</f>
        <v>516421</v>
      </c>
      <c r="D34" s="68">
        <f t="shared" si="9"/>
        <v>144486</v>
      </c>
      <c r="E34" s="68">
        <f t="shared" si="9"/>
        <v>61607</v>
      </c>
      <c r="F34" s="68">
        <f t="shared" si="9"/>
        <v>69756</v>
      </c>
      <c r="G34" s="68">
        <f t="shared" si="9"/>
        <v>96334</v>
      </c>
      <c r="H34" s="68">
        <f t="shared" si="9"/>
        <v>101548</v>
      </c>
      <c r="I34" s="68">
        <f t="shared" si="9"/>
        <v>23524</v>
      </c>
      <c r="J34" s="64">
        <f t="shared" si="9"/>
        <v>497255</v>
      </c>
      <c r="K34" s="68">
        <f t="shared" si="9"/>
        <v>10855</v>
      </c>
      <c r="L34" s="68">
        <f t="shared" si="9"/>
        <v>0</v>
      </c>
      <c r="M34" s="68">
        <f t="shared" si="9"/>
        <v>0</v>
      </c>
      <c r="N34" s="64">
        <f t="shared" si="9"/>
        <v>10855</v>
      </c>
      <c r="O34" s="68">
        <f t="shared" si="9"/>
        <v>22649</v>
      </c>
      <c r="P34" s="76">
        <f>SUM(C34,J34,N34,O34)</f>
        <v>1047180</v>
      </c>
      <c r="S34" s="48" t="e">
        <f>SUM(C34)+SUM(D34:I34)+SUM(#REF!)+SUM(K34:M34)+O34+#REF!</f>
        <v>#REF!</v>
      </c>
      <c r="T34" s="48" t="e">
        <f t="shared" si="7"/>
        <v>#REF!</v>
      </c>
      <c r="V34" s="48" t="e">
        <f>C34+J34+#REF!+N34+O34+#REF!</f>
        <v>#REF!</v>
      </c>
      <c r="W34" s="48" t="e">
        <f t="shared" si="8"/>
        <v>#REF!</v>
      </c>
    </row>
    <row r="35" spans="1:23" x14ac:dyDescent="0.25">
      <c r="C35" s="63"/>
      <c r="D35" s="67"/>
      <c r="E35" s="67"/>
      <c r="F35" s="67"/>
      <c r="G35" s="67"/>
      <c r="H35" s="67"/>
      <c r="I35" s="67"/>
      <c r="J35" s="63"/>
      <c r="K35" s="67"/>
      <c r="L35" s="67"/>
      <c r="M35" s="62"/>
      <c r="N35" s="63"/>
      <c r="O35" s="67"/>
      <c r="P35" s="75"/>
      <c r="S35" s="48" t="e">
        <f>SUM(C35)+SUM(D35:I35)+SUM(#REF!)+SUM(K35:M35)+O35+#REF!</f>
        <v>#REF!</v>
      </c>
      <c r="T35" s="48" t="e">
        <f t="shared" si="7"/>
        <v>#REF!</v>
      </c>
      <c r="V35" s="48" t="e">
        <f>C35+J35+#REF!+N35+O35+#REF!</f>
        <v>#REF!</v>
      </c>
      <c r="W35" s="48" t="e">
        <f t="shared" si="8"/>
        <v>#REF!</v>
      </c>
    </row>
    <row r="36" spans="1:23" x14ac:dyDescent="0.25">
      <c r="A36" s="5">
        <v>2012</v>
      </c>
      <c r="B36" s="21" t="s">
        <v>98</v>
      </c>
      <c r="C36" s="66">
        <f t="shared" ref="C36:I36" si="10">-(C34-C38)</f>
        <v>-112119</v>
      </c>
      <c r="D36" s="99">
        <f t="shared" si="10"/>
        <v>-30666</v>
      </c>
      <c r="E36" s="99">
        <f t="shared" si="10"/>
        <v>-26185</v>
      </c>
      <c r="F36" s="99">
        <f t="shared" si="10"/>
        <v>-20729</v>
      </c>
      <c r="G36" s="99">
        <f t="shared" si="10"/>
        <v>-14058</v>
      </c>
      <c r="H36" s="99">
        <f t="shared" si="10"/>
        <v>-22892</v>
      </c>
      <c r="I36" s="99">
        <f t="shared" si="10"/>
        <v>-13668</v>
      </c>
      <c r="J36" s="66">
        <f>SUM(D36:I36)</f>
        <v>-128198</v>
      </c>
      <c r="K36" s="99">
        <f>-(K34-K38)</f>
        <v>-3874</v>
      </c>
      <c r="L36" s="99">
        <f>-(L34-L38)</f>
        <v>0</v>
      </c>
      <c r="M36" s="99">
        <f>-(M34-M38)</f>
        <v>-3955</v>
      </c>
      <c r="N36" s="66">
        <f>SUM(K36:M36)</f>
        <v>-7829</v>
      </c>
      <c r="O36" s="99">
        <f>-(O34-O38)</f>
        <v>-15050</v>
      </c>
      <c r="P36" s="77">
        <f>SUM(C36,J36,N36,O36)</f>
        <v>-263196</v>
      </c>
      <c r="S36" s="48"/>
      <c r="T36" s="48"/>
      <c r="V36" s="48"/>
      <c r="W36" s="48"/>
    </row>
    <row r="37" spans="1:23" x14ac:dyDescent="0.25">
      <c r="C37" s="63"/>
      <c r="D37" s="67"/>
      <c r="E37" s="67"/>
      <c r="F37" s="67"/>
      <c r="G37" s="67"/>
      <c r="H37" s="67"/>
      <c r="I37" s="67"/>
      <c r="J37" s="66"/>
      <c r="K37" s="67"/>
      <c r="L37" s="67"/>
      <c r="M37" s="62"/>
      <c r="N37" s="63"/>
      <c r="O37" s="67"/>
      <c r="P37" s="75"/>
      <c r="S37" s="48"/>
      <c r="T37" s="48"/>
      <c r="V37" s="48"/>
      <c r="W37" s="48"/>
    </row>
    <row r="38" spans="1:23" x14ac:dyDescent="0.25">
      <c r="A38" s="5">
        <v>2012</v>
      </c>
      <c r="B38" s="5" t="s">
        <v>99</v>
      </c>
      <c r="C38" s="63">
        <f t="shared" ref="C38:I38" si="11">C41</f>
        <v>404302</v>
      </c>
      <c r="D38" s="67">
        <f t="shared" si="11"/>
        <v>113820</v>
      </c>
      <c r="E38" s="67">
        <f t="shared" si="11"/>
        <v>35422</v>
      </c>
      <c r="F38" s="67">
        <f t="shared" si="11"/>
        <v>49027</v>
      </c>
      <c r="G38" s="67">
        <f t="shared" si="11"/>
        <v>82276</v>
      </c>
      <c r="H38" s="67">
        <f t="shared" si="11"/>
        <v>78656</v>
      </c>
      <c r="I38" s="67">
        <f t="shared" si="11"/>
        <v>9856</v>
      </c>
      <c r="J38" s="66">
        <f>SUM(D38:I38)</f>
        <v>369057</v>
      </c>
      <c r="K38" s="67">
        <f>K41</f>
        <v>6981</v>
      </c>
      <c r="L38" s="67">
        <f>L41</f>
        <v>0</v>
      </c>
      <c r="M38" s="67">
        <f>M41</f>
        <v>-3955</v>
      </c>
      <c r="N38" s="66">
        <f>SUM(K38:M38)</f>
        <v>3026</v>
      </c>
      <c r="O38" s="67">
        <f>O41</f>
        <v>7599</v>
      </c>
      <c r="P38" s="75">
        <f>SUM(C38,J38,N38,O38)</f>
        <v>783984</v>
      </c>
      <c r="S38" s="48" t="e">
        <f>SUM(C38)+SUM(D38:I38)+SUM(#REF!)+SUM(K38:M38)+O38+#REF!</f>
        <v>#REF!</v>
      </c>
      <c r="T38" s="48" t="e">
        <f t="shared" si="7"/>
        <v>#REF!</v>
      </c>
      <c r="V38" s="48" t="e">
        <f>C38+J38+#REF!+N38+O38+#REF!</f>
        <v>#REF!</v>
      </c>
      <c r="W38" s="48" t="e">
        <f t="shared" si="8"/>
        <v>#REF!</v>
      </c>
    </row>
    <row r="39" spans="1:23" x14ac:dyDescent="0.25">
      <c r="C39" s="63"/>
      <c r="D39" s="67"/>
      <c r="E39" s="67"/>
      <c r="F39" s="67"/>
      <c r="G39" s="67"/>
      <c r="H39" s="67"/>
      <c r="I39" s="67"/>
      <c r="J39" s="63"/>
      <c r="K39" s="67"/>
      <c r="L39" s="67"/>
      <c r="M39" s="62"/>
      <c r="N39" s="63"/>
      <c r="O39" s="62"/>
      <c r="P39" s="75"/>
      <c r="S39" s="48" t="e">
        <f>SUM(C39)+SUM(D39:I39)+SUM(#REF!)+SUM(K39:M39)+O39+#REF!</f>
        <v>#REF!</v>
      </c>
      <c r="T39" s="48" t="e">
        <f t="shared" si="7"/>
        <v>#REF!</v>
      </c>
      <c r="V39" s="48" t="e">
        <f>C39+J39+#REF!+N39+O39+#REF!</f>
        <v>#REF!</v>
      </c>
      <c r="W39" s="48" t="e">
        <f t="shared" si="8"/>
        <v>#REF!</v>
      </c>
    </row>
    <row r="40" spans="1:23" x14ac:dyDescent="0.25">
      <c r="A40" s="5">
        <v>2012</v>
      </c>
      <c r="B40" s="54" t="s">
        <v>100</v>
      </c>
      <c r="C40" s="63">
        <v>0</v>
      </c>
      <c r="D40" s="62">
        <v>0</v>
      </c>
      <c r="E40" s="62">
        <v>0</v>
      </c>
      <c r="F40" s="62">
        <v>0</v>
      </c>
      <c r="G40" s="62">
        <v>0</v>
      </c>
      <c r="H40" s="62">
        <v>0</v>
      </c>
      <c r="I40" s="62">
        <v>0</v>
      </c>
      <c r="J40" s="66">
        <f>SUM(D40:I40)</f>
        <v>0</v>
      </c>
      <c r="K40" s="62">
        <v>0</v>
      </c>
      <c r="L40" s="62">
        <v>0</v>
      </c>
      <c r="M40" s="62">
        <v>0</v>
      </c>
      <c r="N40" s="66">
        <f>SUM(K40:M40)</f>
        <v>0</v>
      </c>
      <c r="O40" s="62">
        <v>0</v>
      </c>
      <c r="P40" s="75">
        <f>SUM(C40,J40,N40,O40)</f>
        <v>0</v>
      </c>
      <c r="S40" s="48" t="e">
        <f>SUM(C40)+SUM(D40:I40)+SUM(#REF!)+SUM(K40:M40)+O40+#REF!</f>
        <v>#REF!</v>
      </c>
      <c r="T40" s="48" t="e">
        <f t="shared" si="7"/>
        <v>#REF!</v>
      </c>
      <c r="V40" s="48" t="e">
        <f>C40+J40+#REF!+N40+O40+#REF!</f>
        <v>#REF!</v>
      </c>
      <c r="W40" s="48" t="e">
        <f t="shared" si="8"/>
        <v>#REF!</v>
      </c>
    </row>
    <row r="41" spans="1:23" ht="12" thickBot="1" x14ac:dyDescent="0.3">
      <c r="A41" s="5">
        <v>2012</v>
      </c>
      <c r="B41" s="125" t="s">
        <v>101</v>
      </c>
      <c r="C41" s="64">
        <v>404302</v>
      </c>
      <c r="D41" s="68">
        <v>113820</v>
      </c>
      <c r="E41" s="68">
        <v>35422</v>
      </c>
      <c r="F41" s="68">
        <v>49027</v>
      </c>
      <c r="G41" s="68">
        <v>82276</v>
      </c>
      <c r="H41" s="68">
        <v>78656</v>
      </c>
      <c r="I41" s="68">
        <v>9856</v>
      </c>
      <c r="J41" s="64">
        <f>SUM(D41:I41)</f>
        <v>369057</v>
      </c>
      <c r="K41" s="68">
        <v>6981</v>
      </c>
      <c r="L41" s="68">
        <v>0</v>
      </c>
      <c r="M41" s="68">
        <v>-3955</v>
      </c>
      <c r="N41" s="64">
        <f>SUM(K41:M41)</f>
        <v>3026</v>
      </c>
      <c r="O41" s="68">
        <v>7599</v>
      </c>
      <c r="P41" s="76">
        <f>SUM(C41,J41,N41,O41)</f>
        <v>783984</v>
      </c>
      <c r="S41" s="48" t="e">
        <f>SUM(C41)+SUM(D41:I41)+SUM(#REF!)+SUM(K41:M41)+O41+#REF!</f>
        <v>#REF!</v>
      </c>
      <c r="T41" s="48" t="e">
        <f t="shared" si="7"/>
        <v>#REF!</v>
      </c>
      <c r="V41" s="48" t="e">
        <f>C41+J41+#REF!+N41+O41+#REF!</f>
        <v>#REF!</v>
      </c>
      <c r="W41" s="48" t="e">
        <f t="shared" si="8"/>
        <v>#REF!</v>
      </c>
    </row>
    <row r="42" spans="1:23" x14ac:dyDescent="0.25">
      <c r="B42" s="54"/>
      <c r="C42" s="63"/>
      <c r="D42" s="67"/>
      <c r="E42" s="67"/>
      <c r="F42" s="67"/>
      <c r="G42" s="67"/>
      <c r="H42" s="67"/>
      <c r="I42" s="67"/>
      <c r="J42" s="63"/>
      <c r="K42" s="67"/>
      <c r="L42" s="67"/>
      <c r="M42" s="62"/>
      <c r="N42" s="63"/>
      <c r="O42" s="67"/>
      <c r="P42" s="75"/>
      <c r="S42" s="48" t="e">
        <f>SUM(C42)+SUM(D42:I42)+SUM(#REF!)+SUM(K42:M42)+O42+#REF!</f>
        <v>#REF!</v>
      </c>
      <c r="T42" s="48" t="e">
        <f t="shared" si="7"/>
        <v>#REF!</v>
      </c>
      <c r="V42" s="48" t="e">
        <f>C42+J42+#REF!+N42+O42+#REF!</f>
        <v>#REF!</v>
      </c>
      <c r="W42" s="48" t="e">
        <f t="shared" si="8"/>
        <v>#REF!</v>
      </c>
    </row>
    <row r="43" spans="1:23" x14ac:dyDescent="0.25">
      <c r="A43" s="5">
        <v>2012</v>
      </c>
      <c r="B43" s="54" t="s">
        <v>102</v>
      </c>
      <c r="C43" s="63">
        <v>8231</v>
      </c>
      <c r="D43" s="67">
        <v>1135</v>
      </c>
      <c r="E43" s="67">
        <v>860</v>
      </c>
      <c r="F43" s="67">
        <v>39664</v>
      </c>
      <c r="G43" s="67">
        <v>831</v>
      </c>
      <c r="H43" s="67">
        <v>2313</v>
      </c>
      <c r="I43" s="67">
        <v>608</v>
      </c>
      <c r="J43" s="66">
        <f>SUM(D43:I43)</f>
        <v>45411</v>
      </c>
      <c r="K43" s="67">
        <v>3</v>
      </c>
      <c r="L43" s="67">
        <v>1501</v>
      </c>
      <c r="M43" s="62" t="s">
        <v>110</v>
      </c>
      <c r="N43" s="66">
        <f>SUM(K43:M43)</f>
        <v>1504</v>
      </c>
      <c r="O43" s="67">
        <v>93325</v>
      </c>
      <c r="P43" s="75">
        <f>SUM(C43,J43,N43,O43)</f>
        <v>148471</v>
      </c>
      <c r="S43" s="48" t="e">
        <f>SUM(C43)+SUM(D43:I43)+SUM(#REF!)+SUM(K43:M43)+O43+#REF!</f>
        <v>#REF!</v>
      </c>
      <c r="T43" s="48" t="e">
        <f t="shared" si="7"/>
        <v>#REF!</v>
      </c>
      <c r="V43" s="48" t="e">
        <f>C43+J43+#REF!+N43+O43+#REF!</f>
        <v>#REF!</v>
      </c>
      <c r="W43" s="48" t="e">
        <f t="shared" si="8"/>
        <v>#REF!</v>
      </c>
    </row>
    <row r="44" spans="1:23" x14ac:dyDescent="0.25">
      <c r="A44" s="5">
        <v>2012</v>
      </c>
      <c r="B44" s="54" t="s">
        <v>103</v>
      </c>
      <c r="C44" s="63">
        <v>-74508</v>
      </c>
      <c r="D44" s="67">
        <v>-35155</v>
      </c>
      <c r="E44" s="67">
        <v>-20321</v>
      </c>
      <c r="F44" s="67">
        <v>-48381</v>
      </c>
      <c r="G44" s="67">
        <v>-20438</v>
      </c>
      <c r="H44" s="67">
        <v>-138203</v>
      </c>
      <c r="I44" s="67">
        <v>-6</v>
      </c>
      <c r="J44" s="66">
        <f>SUM(D44:I44)</f>
        <v>-262504</v>
      </c>
      <c r="K44" s="67">
        <v>-19499</v>
      </c>
      <c r="L44" s="67" t="s">
        <v>110</v>
      </c>
      <c r="M44" s="62" t="s">
        <v>110</v>
      </c>
      <c r="N44" s="66">
        <f>SUM(K44:M44)</f>
        <v>-19499</v>
      </c>
      <c r="O44" s="67">
        <v>-172580</v>
      </c>
      <c r="P44" s="75">
        <f>SUM(C44,J44,N44,O44)</f>
        <v>-529091</v>
      </c>
      <c r="S44" s="48" t="e">
        <f>SUM(C44)+SUM(D44:I44)+SUM(#REF!)+SUM(K44:M44)+O44+#REF!</f>
        <v>#REF!</v>
      </c>
      <c r="T44" s="48" t="e">
        <f t="shared" si="7"/>
        <v>#REF!</v>
      </c>
      <c r="V44" s="48" t="e">
        <f>C44+J44+#REF!+N44+O44+#REF!</f>
        <v>#REF!</v>
      </c>
      <c r="W44" s="48" t="e">
        <f t="shared" si="8"/>
        <v>#REF!</v>
      </c>
    </row>
    <row r="45" spans="1:23" x14ac:dyDescent="0.25">
      <c r="A45" s="5">
        <v>2012</v>
      </c>
      <c r="B45" s="126" t="s">
        <v>104</v>
      </c>
      <c r="C45" s="63">
        <v>-144809</v>
      </c>
      <c r="D45" s="67">
        <v>-64267</v>
      </c>
      <c r="E45" s="67">
        <v>-24559</v>
      </c>
      <c r="F45" s="67">
        <v>-38980</v>
      </c>
      <c r="G45" s="67">
        <v>-43265</v>
      </c>
      <c r="H45" s="67">
        <v>-33923</v>
      </c>
      <c r="I45" s="67">
        <v>-1247</v>
      </c>
      <c r="J45" s="66">
        <f>SUM(D45:I45)</f>
        <v>-206241</v>
      </c>
      <c r="K45" s="67">
        <v>-14348</v>
      </c>
      <c r="L45" s="67" t="s">
        <v>110</v>
      </c>
      <c r="M45" s="62" t="s">
        <v>110</v>
      </c>
      <c r="N45" s="66">
        <f>SUM(K45:M45)</f>
        <v>-14348</v>
      </c>
      <c r="O45" s="67">
        <v>-14699</v>
      </c>
      <c r="P45" s="75">
        <f>SUM(C45,J45,N45,O45)</f>
        <v>-380097</v>
      </c>
      <c r="S45" s="48" t="e">
        <f>SUM(C45)+SUM(D45:I45)+SUM(#REF!)+SUM(K45:M45)+O45+#REF!</f>
        <v>#REF!</v>
      </c>
      <c r="T45" s="48" t="e">
        <f t="shared" si="7"/>
        <v>#REF!</v>
      </c>
      <c r="V45" s="48" t="e">
        <f>C45+J45+#REF!+N45+O45+#REF!</f>
        <v>#REF!</v>
      </c>
      <c r="W45" s="48" t="e">
        <f t="shared" si="8"/>
        <v>#REF!</v>
      </c>
    </row>
    <row r="46" spans="1:23" x14ac:dyDescent="0.25">
      <c r="A46" s="5">
        <v>2012</v>
      </c>
      <c r="B46" s="126" t="s">
        <v>111</v>
      </c>
      <c r="C46" s="63">
        <v>0</v>
      </c>
      <c r="D46" s="67">
        <v>0</v>
      </c>
      <c r="E46" s="67">
        <v>0</v>
      </c>
      <c r="F46" s="67">
        <v>0</v>
      </c>
      <c r="G46" s="67">
        <v>0</v>
      </c>
      <c r="H46" s="67">
        <v>0</v>
      </c>
      <c r="I46" s="67">
        <v>0</v>
      </c>
      <c r="J46" s="66">
        <f>SUM(D46:I46)</f>
        <v>0</v>
      </c>
      <c r="K46" s="67">
        <v>-302490</v>
      </c>
      <c r="L46" s="67">
        <v>0</v>
      </c>
      <c r="M46" s="67">
        <v>0</v>
      </c>
      <c r="N46" s="66">
        <f>SUM(K46:M46)</f>
        <v>-302490</v>
      </c>
      <c r="O46" s="67">
        <v>0</v>
      </c>
      <c r="P46" s="75">
        <f>SUM(C46,J46,N46,O46)</f>
        <v>-302490</v>
      </c>
      <c r="S46" s="48" t="e">
        <f>SUM(C46)+SUM(D46:I46)+SUM(#REF!)+SUM(K46:M46)+O46+#REF!</f>
        <v>#REF!</v>
      </c>
      <c r="T46" s="48" t="e">
        <f t="shared" si="7"/>
        <v>#REF!</v>
      </c>
      <c r="V46" s="48" t="e">
        <f>C46+J46+#REF!+N46+O46+#REF!</f>
        <v>#REF!</v>
      </c>
      <c r="W46" s="48" t="e">
        <f t="shared" si="8"/>
        <v>#REF!</v>
      </c>
    </row>
    <row r="47" spans="1:23" ht="12" thickBot="1" x14ac:dyDescent="0.3">
      <c r="A47" s="5">
        <v>2012</v>
      </c>
      <c r="B47" s="49" t="s">
        <v>105</v>
      </c>
      <c r="C47" s="64">
        <f t="shared" ref="C47:O47" si="12">C41+SUM(C43:C46)</f>
        <v>193216</v>
      </c>
      <c r="D47" s="68">
        <f t="shared" si="12"/>
        <v>15533</v>
      </c>
      <c r="E47" s="68">
        <f t="shared" si="12"/>
        <v>-8598</v>
      </c>
      <c r="F47" s="68">
        <f t="shared" si="12"/>
        <v>1330</v>
      </c>
      <c r="G47" s="68">
        <f t="shared" si="12"/>
        <v>19404</v>
      </c>
      <c r="H47" s="68">
        <f t="shared" si="12"/>
        <v>-91157</v>
      </c>
      <c r="I47" s="68">
        <f t="shared" si="12"/>
        <v>9211</v>
      </c>
      <c r="J47" s="64">
        <f t="shared" si="12"/>
        <v>-54277</v>
      </c>
      <c r="K47" s="68">
        <f t="shared" si="12"/>
        <v>-329353</v>
      </c>
      <c r="L47" s="68">
        <f t="shared" si="12"/>
        <v>1501</v>
      </c>
      <c r="M47" s="68">
        <f t="shared" si="12"/>
        <v>-3955</v>
      </c>
      <c r="N47" s="64">
        <f t="shared" si="12"/>
        <v>-331807</v>
      </c>
      <c r="O47" s="68">
        <f t="shared" si="12"/>
        <v>-86355</v>
      </c>
      <c r="P47" s="76">
        <f>SUM(C47,J47,N47,O47)</f>
        <v>-279223</v>
      </c>
      <c r="S47" s="48" t="e">
        <f>SUM(C47)+SUM(D47:I47)+SUM(#REF!)+SUM(K47:M47)+O47+#REF!</f>
        <v>#REF!</v>
      </c>
      <c r="T47" s="48" t="e">
        <f t="shared" si="7"/>
        <v>#REF!</v>
      </c>
      <c r="V47" s="48" t="e">
        <f>C47+J47+#REF!+N47+O47+#REF!</f>
        <v>#REF!</v>
      </c>
      <c r="W47" s="48" t="e">
        <f t="shared" si="8"/>
        <v>#REF!</v>
      </c>
    </row>
    <row r="48" spans="1:23" x14ac:dyDescent="0.25">
      <c r="C48" s="63"/>
      <c r="D48" s="67"/>
      <c r="E48" s="67"/>
      <c r="F48" s="67"/>
      <c r="G48" s="67"/>
      <c r="H48" s="67"/>
      <c r="I48" s="67"/>
      <c r="J48" s="63"/>
      <c r="K48" s="67"/>
      <c r="L48" s="67"/>
      <c r="M48" s="67"/>
      <c r="N48" s="63"/>
      <c r="O48" s="67"/>
      <c r="P48" s="75"/>
      <c r="S48" s="48" t="e">
        <f>SUM(C48)+SUM(D48:I48)+SUM(#REF!)+SUM(K48:M48)+O48+#REF!</f>
        <v>#REF!</v>
      </c>
      <c r="T48" s="48" t="e">
        <f t="shared" si="7"/>
        <v>#REF!</v>
      </c>
      <c r="V48" s="48" t="e">
        <f>C48+J48+#REF!+N48+O48+#REF!</f>
        <v>#REF!</v>
      </c>
      <c r="W48" s="48" t="e">
        <f t="shared" si="8"/>
        <v>#REF!</v>
      </c>
    </row>
    <row r="49" spans="1:23" x14ac:dyDescent="0.25">
      <c r="A49" s="5">
        <v>2012</v>
      </c>
      <c r="B49" s="51" t="s">
        <v>106</v>
      </c>
      <c r="C49" s="65">
        <v>-11319</v>
      </c>
      <c r="D49" s="111">
        <v>22544</v>
      </c>
      <c r="E49" s="111">
        <v>-1216</v>
      </c>
      <c r="F49" s="111">
        <v>7269</v>
      </c>
      <c r="G49" s="111">
        <v>-14654</v>
      </c>
      <c r="H49" s="111">
        <v>20071</v>
      </c>
      <c r="I49" s="111">
        <v>-2764</v>
      </c>
      <c r="J49" s="65">
        <v>31250</v>
      </c>
      <c r="K49" s="111">
        <v>73959</v>
      </c>
      <c r="L49" s="111" t="s">
        <v>110</v>
      </c>
      <c r="M49" s="111">
        <v>2972</v>
      </c>
      <c r="N49" s="65">
        <v>76931</v>
      </c>
      <c r="O49" s="111">
        <v>54312</v>
      </c>
      <c r="P49" s="78">
        <f>SUM(C49,J49,N49,O49)</f>
        <v>151174</v>
      </c>
      <c r="S49" s="48" t="e">
        <f>SUM(C49)+SUM(D49:I49)+SUM(#REF!)+SUM(K49:M49)+O49+#REF!</f>
        <v>#REF!</v>
      </c>
      <c r="T49" s="48" t="e">
        <f t="shared" si="7"/>
        <v>#REF!</v>
      </c>
      <c r="V49" s="48" t="e">
        <f>C49+J49+#REF!+N49+O49+#REF!</f>
        <v>#REF!</v>
      </c>
      <c r="W49" s="48" t="e">
        <f t="shared" si="8"/>
        <v>#REF!</v>
      </c>
    </row>
    <row r="50" spans="1:23" ht="12" thickBot="1" x14ac:dyDescent="0.3">
      <c r="A50" s="5">
        <v>2012</v>
      </c>
      <c r="B50" s="52" t="s">
        <v>107</v>
      </c>
      <c r="C50" s="64">
        <f t="shared" ref="C50:O50" si="13">SUM(C47:C49)</f>
        <v>181897</v>
      </c>
      <c r="D50" s="68">
        <f t="shared" si="13"/>
        <v>38077</v>
      </c>
      <c r="E50" s="68">
        <f t="shared" si="13"/>
        <v>-9814</v>
      </c>
      <c r="F50" s="68">
        <f t="shared" si="13"/>
        <v>8599</v>
      </c>
      <c r="G50" s="68">
        <f t="shared" si="13"/>
        <v>4750</v>
      </c>
      <c r="H50" s="68">
        <f t="shared" si="13"/>
        <v>-71086</v>
      </c>
      <c r="I50" s="68">
        <f t="shared" si="13"/>
        <v>6447</v>
      </c>
      <c r="J50" s="64">
        <f t="shared" si="13"/>
        <v>-23027</v>
      </c>
      <c r="K50" s="68">
        <f t="shared" si="13"/>
        <v>-255394</v>
      </c>
      <c r="L50" s="68">
        <f t="shared" si="13"/>
        <v>1501</v>
      </c>
      <c r="M50" s="68">
        <f t="shared" si="13"/>
        <v>-983</v>
      </c>
      <c r="N50" s="64">
        <f t="shared" si="13"/>
        <v>-254876</v>
      </c>
      <c r="O50" s="68">
        <f t="shared" si="13"/>
        <v>-32043</v>
      </c>
      <c r="P50" s="76">
        <f>SUM(C50,J50,N50,O50)</f>
        <v>-128049</v>
      </c>
      <c r="S50" s="48" t="e">
        <f>SUM(C50)+SUM(D50:I50)+SUM(#REF!)+SUM(K50:M50)+O50+#REF!</f>
        <v>#REF!</v>
      </c>
      <c r="T50" s="48" t="e">
        <f t="shared" si="7"/>
        <v>#REF!</v>
      </c>
      <c r="V50" s="48" t="e">
        <f>C50+J50+#REF!+N50+O50+#REF!</f>
        <v>#REF!</v>
      </c>
      <c r="W50" s="48" t="e">
        <f t="shared" si="8"/>
        <v>#REF!</v>
      </c>
    </row>
    <row r="51" spans="1:23" x14ac:dyDescent="0.25">
      <c r="A51" s="5">
        <v>2012</v>
      </c>
      <c r="B51" s="53" t="s">
        <v>108</v>
      </c>
      <c r="C51" s="112">
        <v>0.79400000000000004</v>
      </c>
      <c r="D51" s="59"/>
      <c r="E51" s="59"/>
      <c r="F51" s="59"/>
      <c r="G51" s="59"/>
      <c r="H51" s="59"/>
      <c r="I51" s="59"/>
      <c r="J51" s="112">
        <v>0.77100000000000002</v>
      </c>
      <c r="K51" s="60"/>
      <c r="L51" s="59"/>
      <c r="M51" s="60"/>
      <c r="N51" s="112">
        <v>0.34100000000000003</v>
      </c>
      <c r="O51" s="60"/>
      <c r="P51" s="60"/>
      <c r="S51" s="48"/>
      <c r="T51" s="48"/>
      <c r="V51" s="48"/>
      <c r="W51" s="48"/>
    </row>
    <row r="52" spans="1:23" x14ac:dyDescent="0.25">
      <c r="A52" s="5">
        <v>2012</v>
      </c>
      <c r="B52" s="53" t="s">
        <v>109</v>
      </c>
      <c r="C52" s="59"/>
      <c r="D52" s="59"/>
      <c r="E52" s="59"/>
      <c r="F52" s="59"/>
      <c r="G52" s="59"/>
      <c r="H52" s="59"/>
      <c r="I52" s="59"/>
      <c r="J52" s="59"/>
      <c r="K52" s="59"/>
      <c r="L52" s="59"/>
      <c r="M52" s="59"/>
      <c r="N52" s="59"/>
      <c r="O52" s="59"/>
      <c r="P52" s="114">
        <v>0.749</v>
      </c>
      <c r="S52" s="48"/>
      <c r="T52" s="48"/>
      <c r="V52" s="48"/>
      <c r="W52" s="48"/>
    </row>
    <row r="53" spans="1:23" x14ac:dyDescent="0.25">
      <c r="B53" s="53"/>
      <c r="C53" s="110"/>
      <c r="D53" s="110"/>
      <c r="E53" s="110"/>
      <c r="F53" s="110"/>
      <c r="G53" s="110"/>
      <c r="H53" s="110"/>
      <c r="I53" s="110"/>
      <c r="J53" s="110"/>
      <c r="K53" s="110"/>
      <c r="L53" s="110"/>
      <c r="M53" s="110"/>
      <c r="N53" s="110"/>
      <c r="O53" s="110"/>
      <c r="P53" s="124"/>
      <c r="S53" s="48"/>
      <c r="T53" s="48"/>
      <c r="V53" s="48"/>
      <c r="W53" s="48"/>
    </row>
    <row r="54" spans="1:23" x14ac:dyDescent="0.25">
      <c r="C54" s="58"/>
      <c r="D54" s="58"/>
      <c r="E54" s="58"/>
      <c r="F54" s="58"/>
      <c r="G54" s="58"/>
      <c r="H54" s="58"/>
      <c r="I54" s="58"/>
      <c r="J54" s="58"/>
      <c r="K54" s="58"/>
      <c r="L54" s="58"/>
      <c r="M54" s="58"/>
      <c r="N54" s="58"/>
      <c r="O54" s="58"/>
      <c r="P54" s="79"/>
    </row>
  </sheetData>
  <mergeCells count="2">
    <mergeCell ref="D3:I3"/>
    <mergeCell ref="K3:M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workbookViewId="0">
      <pane xSplit="1" ySplit="4" topLeftCell="B5" activePane="bottomRight" state="frozen"/>
      <selection activeCell="N30" sqref="N30"/>
      <selection pane="topRight" activeCell="N30" sqref="N30"/>
      <selection pane="bottomLeft" activeCell="N30" sqref="N30"/>
      <selection pane="bottomRight" activeCell="A27" sqref="A27"/>
    </sheetView>
  </sheetViews>
  <sheetFormatPr defaultColWidth="9.1796875" defaultRowHeight="11.5" x14ac:dyDescent="0.25"/>
  <cols>
    <col min="1" max="1" width="24" style="5" customWidth="1"/>
    <col min="2" max="9" width="9.1796875" style="5" customWidth="1"/>
    <col min="10" max="16384" width="9.1796875" style="5"/>
  </cols>
  <sheetData>
    <row r="1" spans="1:9" x14ac:dyDescent="0.25">
      <c r="A1" s="2" t="s">
        <v>0</v>
      </c>
      <c r="B1" s="21"/>
    </row>
    <row r="2" spans="1:9" ht="13.5" customHeight="1" x14ac:dyDescent="0.25">
      <c r="A2" s="36" t="s">
        <v>123</v>
      </c>
      <c r="B2" s="131"/>
      <c r="C2" s="132"/>
      <c r="D2" s="132"/>
      <c r="E2" s="132"/>
    </row>
    <row r="3" spans="1:9" x14ac:dyDescent="0.25">
      <c r="A3" s="84" t="s">
        <v>112</v>
      </c>
      <c r="B3" s="118">
        <v>40724</v>
      </c>
      <c r="C3" s="85">
        <v>40724</v>
      </c>
      <c r="D3" s="85">
        <v>40724</v>
      </c>
      <c r="E3" s="85">
        <v>40724</v>
      </c>
      <c r="F3" s="118">
        <v>41090</v>
      </c>
      <c r="G3" s="85">
        <v>41090</v>
      </c>
      <c r="H3" s="85">
        <v>41090</v>
      </c>
      <c r="I3" s="86">
        <v>41090</v>
      </c>
    </row>
    <row r="4" spans="1:9" x14ac:dyDescent="0.25">
      <c r="A4" s="87" t="s">
        <v>16</v>
      </c>
      <c r="B4" s="119" t="s">
        <v>113</v>
      </c>
      <c r="C4" s="88" t="s">
        <v>114</v>
      </c>
      <c r="D4" s="88" t="s">
        <v>115</v>
      </c>
      <c r="E4" s="88" t="s">
        <v>116</v>
      </c>
      <c r="F4" s="119" t="s">
        <v>113</v>
      </c>
      <c r="G4" s="88" t="s">
        <v>114</v>
      </c>
      <c r="H4" s="88" t="s">
        <v>115</v>
      </c>
      <c r="I4" s="89" t="s">
        <v>116</v>
      </c>
    </row>
    <row r="5" spans="1:9" x14ac:dyDescent="0.25">
      <c r="A5" s="90" t="s">
        <v>117</v>
      </c>
      <c r="B5" s="120"/>
      <c r="C5" s="91"/>
      <c r="D5" s="93"/>
      <c r="E5" s="93"/>
      <c r="F5" s="129"/>
      <c r="G5" s="93"/>
      <c r="H5" s="93"/>
      <c r="I5" s="94"/>
    </row>
    <row r="6" spans="1:9" s="54" customFormat="1" x14ac:dyDescent="0.25">
      <c r="A6" s="100" t="s">
        <v>80</v>
      </c>
      <c r="B6" s="120">
        <v>743232</v>
      </c>
      <c r="C6" s="91">
        <v>756319</v>
      </c>
      <c r="D6" s="91">
        <v>741288</v>
      </c>
      <c r="E6" s="91">
        <v>747021</v>
      </c>
      <c r="F6" s="120">
        <v>769831</v>
      </c>
      <c r="G6" s="91">
        <v>764876</v>
      </c>
      <c r="H6" s="91">
        <v>750627</v>
      </c>
      <c r="I6" s="92">
        <v>759018</v>
      </c>
    </row>
    <row r="7" spans="1:9" s="54" customFormat="1" x14ac:dyDescent="0.25">
      <c r="A7" s="101" t="s">
        <v>118</v>
      </c>
      <c r="B7" s="127"/>
      <c r="C7" s="95"/>
      <c r="D7" s="95"/>
      <c r="E7" s="95"/>
      <c r="F7" s="127"/>
      <c r="G7" s="95"/>
      <c r="H7" s="95"/>
      <c r="I7" s="96"/>
    </row>
    <row r="8" spans="1:9" s="54" customFormat="1" x14ac:dyDescent="0.25">
      <c r="A8" s="100" t="s">
        <v>81</v>
      </c>
      <c r="B8" s="120">
        <v>96983</v>
      </c>
      <c r="C8" s="91">
        <v>98017</v>
      </c>
      <c r="D8" s="91">
        <v>94598</v>
      </c>
      <c r="E8" s="91">
        <v>91273</v>
      </c>
      <c r="F8" s="120">
        <v>93582</v>
      </c>
      <c r="G8" s="91">
        <v>92499</v>
      </c>
      <c r="H8" s="91">
        <v>87671</v>
      </c>
      <c r="I8" s="92">
        <v>87809</v>
      </c>
    </row>
    <row r="9" spans="1:9" s="54" customFormat="1" x14ac:dyDescent="0.25">
      <c r="A9" s="100" t="s">
        <v>82</v>
      </c>
      <c r="B9" s="120">
        <v>70886</v>
      </c>
      <c r="C9" s="91">
        <v>70017</v>
      </c>
      <c r="D9" s="91">
        <v>68484</v>
      </c>
      <c r="E9" s="91">
        <v>67795</v>
      </c>
      <c r="F9" s="120">
        <v>71241</v>
      </c>
      <c r="G9" s="91">
        <v>69568</v>
      </c>
      <c r="H9" s="91">
        <v>66859</v>
      </c>
      <c r="I9" s="92">
        <v>67938</v>
      </c>
    </row>
    <row r="10" spans="1:9" s="54" customFormat="1" x14ac:dyDescent="0.25">
      <c r="A10" s="100" t="s">
        <v>119</v>
      </c>
      <c r="B10" s="120">
        <v>50416</v>
      </c>
      <c r="C10" s="91">
        <v>51447</v>
      </c>
      <c r="D10" s="91">
        <v>50087</v>
      </c>
      <c r="E10" s="91">
        <v>49848</v>
      </c>
      <c r="F10" s="120">
        <v>51133</v>
      </c>
      <c r="G10" s="91">
        <v>51580</v>
      </c>
      <c r="H10" s="91">
        <v>50237</v>
      </c>
      <c r="I10" s="92">
        <v>50179</v>
      </c>
    </row>
    <row r="11" spans="1:9" s="54" customFormat="1" x14ac:dyDescent="0.25">
      <c r="A11" s="100" t="s">
        <v>120</v>
      </c>
      <c r="B11" s="120">
        <v>136076</v>
      </c>
      <c r="C11" s="91">
        <v>136890</v>
      </c>
      <c r="D11" s="91">
        <v>134235</v>
      </c>
      <c r="E11" s="91">
        <v>135691</v>
      </c>
      <c r="F11" s="120">
        <v>139948</v>
      </c>
      <c r="G11" s="91">
        <v>138316</v>
      </c>
      <c r="H11" s="91">
        <v>134318</v>
      </c>
      <c r="I11" s="92">
        <v>137239</v>
      </c>
    </row>
    <row r="12" spans="1:9" s="54" customFormat="1" x14ac:dyDescent="0.25">
      <c r="A12" s="100" t="s">
        <v>84</v>
      </c>
      <c r="B12" s="120">
        <v>124727</v>
      </c>
      <c r="C12" s="91">
        <v>124272</v>
      </c>
      <c r="D12" s="91">
        <v>122871</v>
      </c>
      <c r="E12" s="91">
        <v>122669</v>
      </c>
      <c r="F12" s="120">
        <v>125625</v>
      </c>
      <c r="G12" s="91">
        <v>125003</v>
      </c>
      <c r="H12" s="91">
        <v>121260</v>
      </c>
      <c r="I12" s="92">
        <v>122376</v>
      </c>
    </row>
    <row r="13" spans="1:9" s="54" customFormat="1" x14ac:dyDescent="0.25">
      <c r="A13" s="101" t="s">
        <v>121</v>
      </c>
      <c r="B13" s="128"/>
      <c r="C13" s="121"/>
      <c r="D13" s="117"/>
      <c r="E13" s="117"/>
      <c r="F13" s="130"/>
      <c r="G13" s="117"/>
      <c r="H13" s="117"/>
      <c r="I13" s="102"/>
    </row>
    <row r="14" spans="1:9" s="54" customFormat="1" x14ac:dyDescent="0.25">
      <c r="A14" s="103" t="s">
        <v>125</v>
      </c>
      <c r="B14" s="133">
        <v>14400</v>
      </c>
      <c r="C14" s="122">
        <v>13726</v>
      </c>
      <c r="D14" s="122">
        <v>13007</v>
      </c>
      <c r="E14" s="122">
        <v>14776</v>
      </c>
      <c r="F14" s="133">
        <v>14287</v>
      </c>
      <c r="G14" s="122">
        <v>14008</v>
      </c>
      <c r="H14" s="122">
        <v>13648</v>
      </c>
      <c r="I14" s="123">
        <v>15788</v>
      </c>
    </row>
    <row r="15" spans="1:9" s="54" customFormat="1" x14ac:dyDescent="0.25"/>
    <row r="16" spans="1:9" s="54" customFormat="1" x14ac:dyDescent="0.25"/>
    <row r="17" spans="2:9" x14ac:dyDescent="0.25">
      <c r="B17" s="48"/>
      <c r="C17" s="48"/>
      <c r="D17" s="48"/>
      <c r="E17" s="48"/>
      <c r="F17" s="48"/>
      <c r="G17" s="48"/>
      <c r="H17" s="48"/>
      <c r="I17" s="48"/>
    </row>
    <row r="18" spans="2:9" x14ac:dyDescent="0.25">
      <c r="B18" s="48"/>
      <c r="C18" s="48"/>
      <c r="D18" s="48"/>
      <c r="E18" s="48"/>
      <c r="F18" s="48"/>
      <c r="G18" s="48"/>
      <c r="H18" s="48"/>
      <c r="I18" s="48"/>
    </row>
    <row r="19" spans="2:9" x14ac:dyDescent="0.25">
      <c r="B19" s="48"/>
      <c r="C19" s="48"/>
      <c r="D19" s="48"/>
      <c r="E19" s="48"/>
      <c r="F19" s="48"/>
      <c r="G19" s="48"/>
      <c r="H19" s="48"/>
      <c r="I19" s="48"/>
    </row>
    <row r="20" spans="2:9" x14ac:dyDescent="0.25">
      <c r="B20" s="48"/>
      <c r="C20" s="48"/>
      <c r="D20" s="48"/>
      <c r="E20" s="48"/>
      <c r="F20" s="48"/>
      <c r="G20" s="48"/>
      <c r="H20" s="48"/>
      <c r="I20" s="48"/>
    </row>
    <row r="21" spans="2:9" x14ac:dyDescent="0.25">
      <c r="B21" s="48"/>
      <c r="C21" s="48"/>
      <c r="D21" s="48"/>
      <c r="E21" s="48"/>
      <c r="F21" s="48"/>
      <c r="G21" s="48"/>
      <c r="H21" s="48"/>
      <c r="I21" s="48"/>
    </row>
    <row r="22" spans="2:9" x14ac:dyDescent="0.25">
      <c r="B22" s="48"/>
      <c r="C22" s="48"/>
      <c r="D22" s="48"/>
      <c r="E22" s="48"/>
      <c r="F22" s="48"/>
      <c r="G22" s="48"/>
      <c r="H22" s="48"/>
      <c r="I22" s="48"/>
    </row>
    <row r="23" spans="2:9" x14ac:dyDescent="0.25">
      <c r="B23" s="48"/>
      <c r="C23" s="48"/>
      <c r="D23" s="48"/>
      <c r="E23" s="48"/>
      <c r="F23" s="48"/>
      <c r="G23" s="48"/>
      <c r="H23" s="48"/>
      <c r="I23" s="48"/>
    </row>
    <row r="24" spans="2:9" x14ac:dyDescent="0.25">
      <c r="B24" s="48"/>
      <c r="C24" s="48"/>
      <c r="D24" s="48"/>
      <c r="E24" s="48"/>
      <c r="F24" s="48"/>
      <c r="G24" s="48"/>
      <c r="H24" s="48"/>
      <c r="I24" s="48"/>
    </row>
    <row r="25" spans="2:9" x14ac:dyDescent="0.25">
      <c r="B25" s="48"/>
      <c r="C25" s="48"/>
      <c r="D25" s="48"/>
      <c r="E25" s="48"/>
      <c r="F25" s="48"/>
      <c r="G25" s="48"/>
      <c r="H25" s="48"/>
      <c r="I25" s="48"/>
    </row>
    <row r="26" spans="2:9" x14ac:dyDescent="0.25">
      <c r="B26" s="48"/>
      <c r="C26" s="48"/>
      <c r="D26" s="48"/>
      <c r="E26" s="48"/>
      <c r="F26" s="48"/>
      <c r="G26" s="48"/>
      <c r="H26" s="48"/>
      <c r="I26" s="48"/>
    </row>
    <row r="27" spans="2:9" x14ac:dyDescent="0.25">
      <c r="B27" s="48"/>
      <c r="C27" s="48"/>
      <c r="D27" s="48"/>
      <c r="E27" s="48"/>
      <c r="F27" s="48"/>
      <c r="G27" s="48"/>
      <c r="H27" s="48"/>
      <c r="I27" s="48"/>
    </row>
    <row r="28" spans="2:9" x14ac:dyDescent="0.25">
      <c r="B28" s="48"/>
      <c r="C28" s="48"/>
      <c r="D28" s="48"/>
      <c r="E28" s="48"/>
      <c r="F28" s="48"/>
      <c r="G28" s="48"/>
      <c r="H28" s="48"/>
      <c r="I28" s="48"/>
    </row>
    <row r="29" spans="2:9" x14ac:dyDescent="0.25">
      <c r="B29" s="48"/>
      <c r="C29" s="48"/>
      <c r="D29" s="48"/>
      <c r="E29" s="48"/>
      <c r="F29" s="48"/>
      <c r="G29" s="48"/>
      <c r="H29" s="48"/>
      <c r="I29" s="48"/>
    </row>
    <row r="30" spans="2:9" x14ac:dyDescent="0.25">
      <c r="B30" s="48"/>
      <c r="C30" s="48"/>
      <c r="D30" s="48"/>
      <c r="E30" s="48"/>
      <c r="F30" s="48"/>
      <c r="G30" s="48"/>
      <c r="H30" s="48"/>
      <c r="I30" s="48"/>
    </row>
    <row r="31" spans="2:9" x14ac:dyDescent="0.25">
      <c r="B31" s="48"/>
      <c r="C31" s="48"/>
      <c r="D31" s="48"/>
      <c r="E31" s="48"/>
      <c r="F31" s="48"/>
      <c r="G31" s="48"/>
      <c r="H31" s="48"/>
      <c r="I31" s="48"/>
    </row>
    <row r="32" spans="2:9" x14ac:dyDescent="0.25">
      <c r="B32" s="48"/>
      <c r="C32" s="48"/>
      <c r="D32" s="48"/>
      <c r="E32" s="48"/>
      <c r="F32" s="48"/>
      <c r="G32" s="48"/>
      <c r="H32" s="48"/>
      <c r="I32" s="48"/>
    </row>
    <row r="33" spans="2:9" x14ac:dyDescent="0.25">
      <c r="B33" s="48"/>
      <c r="C33" s="48"/>
      <c r="D33" s="48"/>
      <c r="E33" s="48"/>
      <c r="F33" s="48"/>
      <c r="G33" s="48"/>
      <c r="H33" s="48"/>
      <c r="I33" s="48"/>
    </row>
    <row r="34" spans="2:9" x14ac:dyDescent="0.25">
      <c r="B34" s="48"/>
      <c r="C34" s="48"/>
      <c r="D34" s="48"/>
      <c r="E34" s="48"/>
      <c r="F34" s="48"/>
      <c r="G34" s="48"/>
      <c r="H34" s="48"/>
      <c r="I34" s="48"/>
    </row>
    <row r="35" spans="2:9" x14ac:dyDescent="0.25">
      <c r="B35" s="48"/>
      <c r="C35" s="48"/>
      <c r="D35" s="48"/>
      <c r="E35" s="48"/>
      <c r="F35" s="48"/>
      <c r="G35" s="48"/>
      <c r="H35" s="48"/>
      <c r="I35" s="4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Company>Transurban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King</dc:creator>
  <cp:lastModifiedBy>Balbata, Lauren</cp:lastModifiedBy>
  <cp:lastPrinted>2016-07-11T05:36:34Z</cp:lastPrinted>
  <dcterms:created xsi:type="dcterms:W3CDTF">2015-06-22T03:35:10Z</dcterms:created>
  <dcterms:modified xsi:type="dcterms:W3CDTF">2016-10-19T23:01:08Z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