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IR\Other\Historical Data\Updated data files V2\"/>
    </mc:Choice>
  </mc:AlternateContent>
  <bookViews>
    <workbookView xWindow="90" yWindow="-20" windowWidth="18710" windowHeight="12660" tabRatio="801"/>
  </bookViews>
  <sheets>
    <sheet name="Cover" sheetId="8" r:id="rId1"/>
    <sheet name="Disclaimer" sheetId="9" r:id="rId2"/>
    <sheet name="P&amp;L" sheetId="1" r:id="rId3"/>
    <sheet name="BS" sheetId="3" r:id="rId4"/>
    <sheet name="Cash Flow" sheetId="5" r:id="rId5"/>
    <sheet name="Segment Data" sheetId="6" r:id="rId6"/>
    <sheet name="Traffic" sheetId="7" r:id="rId7"/>
  </sheets>
  <definedNames>
    <definedName name="_xlnm._FilterDatabase" localSheetId="5" hidden="1">'Segment Data'!$A$2:$R$4</definedName>
  </definedNames>
  <calcPr calcId="162913"/>
</workbook>
</file>

<file path=xl/calcChain.xml><?xml version="1.0" encoding="utf-8"?>
<calcChain xmlns="http://schemas.openxmlformats.org/spreadsheetml/2006/main">
  <c r="K48" i="6" l="1"/>
  <c r="P46" i="6"/>
  <c r="P49" i="6" s="1"/>
  <c r="N46" i="6"/>
  <c r="N49" i="6" s="1"/>
  <c r="M46" i="6"/>
  <c r="M49" i="6" s="1"/>
  <c r="L46" i="6"/>
  <c r="L49" i="6" s="1"/>
  <c r="J46" i="6"/>
  <c r="J49" i="6" s="1"/>
  <c r="I46" i="6"/>
  <c r="I49" i="6" s="1"/>
  <c r="H46" i="6"/>
  <c r="H49" i="6" s="1"/>
  <c r="G46" i="6"/>
  <c r="G49" i="6" s="1"/>
  <c r="F46" i="6"/>
  <c r="F49" i="6" s="1"/>
  <c r="E46" i="6"/>
  <c r="E49" i="6" s="1"/>
  <c r="D46" i="6"/>
  <c r="D49" i="6" s="1"/>
  <c r="C46" i="6"/>
  <c r="C49" i="6" s="1"/>
  <c r="O42" i="6"/>
  <c r="O37" i="6"/>
  <c r="P37" i="6"/>
  <c r="N37" i="6"/>
  <c r="M37" i="6"/>
  <c r="L37" i="6"/>
  <c r="J37" i="6"/>
  <c r="I37" i="6"/>
  <c r="H37" i="6"/>
  <c r="G37" i="6"/>
  <c r="F37" i="6"/>
  <c r="E37" i="6"/>
  <c r="D37" i="6"/>
  <c r="C37" i="6"/>
  <c r="P33" i="6"/>
  <c r="P35" i="6" s="1"/>
  <c r="N33" i="6"/>
  <c r="N35" i="6" s="1"/>
  <c r="M33" i="6"/>
  <c r="M35" i="6" s="1"/>
  <c r="L33" i="6"/>
  <c r="L35" i="6" s="1"/>
  <c r="J33" i="6"/>
  <c r="J35" i="6" s="1"/>
  <c r="I33" i="6"/>
  <c r="I35" i="6" s="1"/>
  <c r="H33" i="6"/>
  <c r="H35" i="6" s="1"/>
  <c r="G33" i="6"/>
  <c r="G35" i="6" s="1"/>
  <c r="F33" i="6"/>
  <c r="F35" i="6" s="1"/>
  <c r="E33" i="6"/>
  <c r="E35" i="6" s="1"/>
  <c r="D33" i="6"/>
  <c r="D35" i="6" s="1"/>
  <c r="C33" i="6"/>
  <c r="C35" i="6" s="1"/>
  <c r="Q39" i="6"/>
  <c r="O48" i="6"/>
  <c r="O45" i="6"/>
  <c r="Q45" i="6" s="1"/>
  <c r="O43" i="6"/>
  <c r="O40" i="6"/>
  <c r="O46" i="6" s="1"/>
  <c r="O49" i="6" s="1"/>
  <c r="O39" i="6"/>
  <c r="O32" i="6"/>
  <c r="O31" i="6"/>
  <c r="Q48" i="6"/>
  <c r="K45" i="6"/>
  <c r="K44" i="6"/>
  <c r="Q44" i="6" s="1"/>
  <c r="K43" i="6"/>
  <c r="K42" i="6"/>
  <c r="Q42" i="6" s="1"/>
  <c r="K40" i="6"/>
  <c r="Q40" i="6" s="1"/>
  <c r="K32" i="6"/>
  <c r="Q32" i="6" s="1"/>
  <c r="K31" i="6"/>
  <c r="K33" i="6" s="1"/>
  <c r="M25" i="6"/>
  <c r="H25" i="6"/>
  <c r="O24" i="6"/>
  <c r="Q19" i="6"/>
  <c r="P22" i="6"/>
  <c r="P25" i="6" s="1"/>
  <c r="N22" i="6"/>
  <c r="N25" i="6" s="1"/>
  <c r="M22" i="6"/>
  <c r="L22" i="6"/>
  <c r="L25" i="6" s="1"/>
  <c r="J22" i="6"/>
  <c r="J25" i="6" s="1"/>
  <c r="I22" i="6"/>
  <c r="I25" i="6" s="1"/>
  <c r="H22" i="6"/>
  <c r="G22" i="6"/>
  <c r="G25" i="6" s="1"/>
  <c r="E22" i="6"/>
  <c r="E25" i="6" s="1"/>
  <c r="D22" i="6"/>
  <c r="D25" i="6" s="1"/>
  <c r="C22" i="6"/>
  <c r="O21" i="6"/>
  <c r="O19" i="6"/>
  <c r="O20" i="6"/>
  <c r="O17" i="6"/>
  <c r="P14" i="6"/>
  <c r="N14" i="6"/>
  <c r="M14" i="6"/>
  <c r="L14" i="6"/>
  <c r="J14" i="6"/>
  <c r="I14" i="6"/>
  <c r="H14" i="6"/>
  <c r="G14" i="6"/>
  <c r="E14" i="6"/>
  <c r="D14" i="6"/>
  <c r="C14" i="6"/>
  <c r="O9" i="6"/>
  <c r="O8" i="6"/>
  <c r="Q8" i="6" s="1"/>
  <c r="P10" i="6"/>
  <c r="N10" i="6"/>
  <c r="M10" i="6"/>
  <c r="M12" i="6" s="1"/>
  <c r="L10" i="6"/>
  <c r="L12" i="6" s="1"/>
  <c r="J10" i="6"/>
  <c r="I10" i="6"/>
  <c r="I12" i="6" s="1"/>
  <c r="H10" i="6"/>
  <c r="H12" i="6" s="1"/>
  <c r="G10" i="6"/>
  <c r="G12" i="6" s="1"/>
  <c r="E10" i="6"/>
  <c r="D10" i="6"/>
  <c r="D12" i="6" s="1"/>
  <c r="C10" i="6"/>
  <c r="C12" i="6" s="1"/>
  <c r="K24" i="6"/>
  <c r="Q24" i="6" s="1"/>
  <c r="K21" i="6"/>
  <c r="Q21" i="6" s="1"/>
  <c r="K20" i="6"/>
  <c r="Q20" i="6" s="1"/>
  <c r="K19" i="6"/>
  <c r="K17" i="6"/>
  <c r="Q17" i="6" s="1"/>
  <c r="K16" i="6"/>
  <c r="O16" i="6" s="1"/>
  <c r="Q16" i="6" s="1"/>
  <c r="K9" i="6"/>
  <c r="Q9" i="6" s="1"/>
  <c r="K8" i="6"/>
  <c r="K22" i="6" l="1"/>
  <c r="K25" i="6" s="1"/>
  <c r="N12" i="6"/>
  <c r="C25" i="6"/>
  <c r="K46" i="6"/>
  <c r="E12" i="6"/>
  <c r="J12" i="6"/>
  <c r="P12" i="6"/>
  <c r="O22" i="6"/>
  <c r="O25" i="6" s="1"/>
  <c r="Q31" i="6"/>
  <c r="O33" i="6"/>
  <c r="O35" i="6" s="1"/>
  <c r="K37" i="6"/>
  <c r="K35" i="6" s="1"/>
  <c r="Q43" i="6"/>
  <c r="Q37" i="6"/>
  <c r="O10" i="6"/>
  <c r="O14" i="6"/>
  <c r="K14" i="6"/>
  <c r="K10" i="6"/>
  <c r="K12" i="6" s="1"/>
  <c r="K49" i="6" l="1"/>
  <c r="Q49" i="6" s="1"/>
  <c r="Q46" i="6"/>
  <c r="Q25" i="6"/>
  <c r="O12" i="6"/>
  <c r="Q22" i="6"/>
  <c r="Q10" i="6"/>
  <c r="Q33" i="6"/>
  <c r="Q14" i="6"/>
  <c r="D51" i="3"/>
  <c r="C51" i="3"/>
  <c r="D53" i="1"/>
  <c r="C53" i="1"/>
  <c r="D41" i="1"/>
  <c r="C41" i="1"/>
  <c r="D26" i="1"/>
  <c r="C26" i="1"/>
  <c r="D11" i="1" l="1"/>
  <c r="W49" i="6" l="1"/>
  <c r="T49" i="6"/>
  <c r="W48" i="6"/>
  <c r="T48" i="6"/>
  <c r="W47" i="6"/>
  <c r="T47" i="6"/>
  <c r="W46" i="6"/>
  <c r="T46" i="6"/>
  <c r="W45" i="6"/>
  <c r="T45" i="6"/>
  <c r="W44" i="6"/>
  <c r="T44" i="6"/>
  <c r="W43" i="6"/>
  <c r="T43" i="6"/>
  <c r="W42" i="6"/>
  <c r="T42" i="6"/>
  <c r="W41" i="6"/>
  <c r="T41" i="6"/>
  <c r="W40" i="6"/>
  <c r="T40" i="6"/>
  <c r="W39" i="6"/>
  <c r="T39" i="6"/>
  <c r="W38" i="6"/>
  <c r="T38" i="6"/>
  <c r="W37" i="6"/>
  <c r="T37" i="6"/>
  <c r="W34" i="6"/>
  <c r="T34" i="6"/>
  <c r="W33" i="6"/>
  <c r="T33" i="6"/>
  <c r="W32" i="6"/>
  <c r="T32" i="6"/>
  <c r="W31" i="6"/>
  <c r="T31" i="6"/>
  <c r="W25" i="6"/>
  <c r="T25" i="6"/>
  <c r="W24" i="6"/>
  <c r="T24" i="6"/>
  <c r="W23" i="6"/>
  <c r="T23" i="6"/>
  <c r="W22" i="6"/>
  <c r="T22" i="6"/>
  <c r="W21" i="6"/>
  <c r="T21" i="6"/>
  <c r="W20" i="6"/>
  <c r="T20" i="6"/>
  <c r="W19" i="6"/>
  <c r="T19" i="6"/>
  <c r="W18" i="6"/>
  <c r="T18" i="6"/>
  <c r="W17" i="6"/>
  <c r="T17" i="6"/>
  <c r="W16" i="6"/>
  <c r="T16" i="6"/>
  <c r="W15" i="6"/>
  <c r="T15" i="6"/>
  <c r="W14" i="6"/>
  <c r="T14" i="6"/>
  <c r="Q12" i="6"/>
  <c r="W10" i="6"/>
  <c r="T10" i="6"/>
  <c r="W9" i="6"/>
  <c r="T9" i="6"/>
  <c r="W8" i="6"/>
  <c r="T8" i="6"/>
  <c r="Q35" i="6" l="1"/>
  <c r="X14" i="6"/>
  <c r="X16" i="6"/>
  <c r="U47" i="6"/>
  <c r="U10" i="6"/>
  <c r="U46" i="6"/>
  <c r="U9" i="6"/>
  <c r="U21" i="6"/>
  <c r="X42" i="6"/>
  <c r="U31" i="6"/>
  <c r="U49" i="6"/>
  <c r="U48" i="6"/>
  <c r="U20" i="6"/>
  <c r="X23" i="6"/>
  <c r="X25" i="6"/>
  <c r="X9" i="6"/>
  <c r="X10" i="6"/>
  <c r="U17" i="6"/>
  <c r="X22" i="6"/>
  <c r="U34" i="6"/>
  <c r="U44" i="6"/>
  <c r="U14" i="6"/>
  <c r="U25" i="6"/>
  <c r="U32" i="6"/>
  <c r="X34" i="6"/>
  <c r="U38" i="6"/>
  <c r="U42" i="6"/>
  <c r="U43" i="6"/>
  <c r="U45" i="6"/>
  <c r="X46" i="6"/>
  <c r="X47" i="6"/>
  <c r="U8" i="6"/>
  <c r="U16" i="6"/>
  <c r="X18" i="6"/>
  <c r="U37" i="6"/>
  <c r="U40" i="6"/>
  <c r="U41" i="6"/>
  <c r="X44" i="6"/>
  <c r="X48" i="6"/>
  <c r="U18" i="6"/>
  <c r="X21" i="6"/>
  <c r="U22" i="6"/>
  <c r="U23" i="6"/>
  <c r="X32" i="6"/>
  <c r="U19" i="6"/>
  <c r="X8" i="6"/>
  <c r="X20" i="6"/>
  <c r="U24" i="6"/>
  <c r="X38" i="6"/>
  <c r="X17" i="6"/>
  <c r="U15" i="6"/>
  <c r="X31" i="6"/>
  <c r="U33" i="6"/>
  <c r="X40" i="6"/>
  <c r="X15" i="6"/>
  <c r="X19" i="6"/>
  <c r="X24" i="6"/>
  <c r="X33" i="6"/>
  <c r="U39" i="6"/>
  <c r="X41" i="6"/>
  <c r="X45" i="6"/>
  <c r="X39" i="6"/>
  <c r="X43" i="6"/>
  <c r="X49" i="6"/>
  <c r="X37" i="6"/>
  <c r="C23" i="5"/>
  <c r="D18" i="1"/>
  <c r="D20" i="1" s="1"/>
  <c r="D29" i="1" s="1"/>
  <c r="C18" i="1"/>
  <c r="B13" i="5"/>
  <c r="C47" i="1"/>
  <c r="D47" i="1"/>
  <c r="C39" i="3"/>
  <c r="D39" i="3"/>
  <c r="C31" i="3"/>
  <c r="D31" i="3"/>
  <c r="C20" i="3"/>
  <c r="D20" i="3"/>
  <c r="C11" i="3"/>
  <c r="D11" i="3"/>
  <c r="B31" i="5"/>
  <c r="C31" i="5"/>
  <c r="B23" i="5"/>
  <c r="C13" i="5"/>
  <c r="C11" i="1"/>
  <c r="C20" i="1" l="1"/>
  <c r="B33" i="5"/>
  <c r="B38" i="5" s="1"/>
  <c r="C33" i="5"/>
  <c r="C38" i="5" s="1"/>
  <c r="C22" i="3"/>
  <c r="C41" i="3"/>
  <c r="D41" i="3"/>
  <c r="D22" i="3"/>
  <c r="D32" i="1"/>
  <c r="D36" i="1" s="1"/>
  <c r="D48" i="1"/>
  <c r="C48" i="1"/>
  <c r="C29" i="1" l="1"/>
  <c r="C32" i="1" s="1"/>
  <c r="C36" i="1" s="1"/>
  <c r="C43" i="3"/>
  <c r="D43" i="3"/>
</calcChain>
</file>

<file path=xl/sharedStrings.xml><?xml version="1.0" encoding="utf-8"?>
<sst xmlns="http://schemas.openxmlformats.org/spreadsheetml/2006/main" count="232" uniqueCount="170">
  <si>
    <t>Transurban Holdings Limited</t>
  </si>
  <si>
    <t>Consolidated statement of comprehensive income</t>
  </si>
  <si>
    <t>Revenue</t>
  </si>
  <si>
    <t>Expenses</t>
  </si>
  <si>
    <t>Road operating costs</t>
  </si>
  <si>
    <t>Construction costs</t>
  </si>
  <si>
    <t>Total expenses</t>
  </si>
  <si>
    <t>Net finance costs</t>
  </si>
  <si>
    <t>Share of net profits (losses) of equity accounted investments</t>
  </si>
  <si>
    <t>Profit before income tax</t>
  </si>
  <si>
    <t>Income tax benefit</t>
  </si>
  <si>
    <t>Profit from continuing operations</t>
  </si>
  <si>
    <t>Discontinued operation</t>
  </si>
  <si>
    <t>Profit from discontinued operation, net of tax</t>
  </si>
  <si>
    <t>Profit for the year</t>
  </si>
  <si>
    <t>Non-controlling interests</t>
  </si>
  <si>
    <t>Other comprehensive income</t>
  </si>
  <si>
    <t>Changes in the fair value of cash flow hedges, net of tax</t>
  </si>
  <si>
    <t>Other comprehensive income for the year, net of tax</t>
  </si>
  <si>
    <t>Total comprehensive income for the year</t>
  </si>
  <si>
    <t>Ordinary equity holders of the stapled group</t>
  </si>
  <si>
    <t>Period</t>
  </si>
  <si>
    <t>Year</t>
  </si>
  <si>
    <r>
      <t>Items that may be reclassified to profit or loss</t>
    </r>
    <r>
      <rPr>
        <sz val="9"/>
        <color theme="1"/>
        <rFont val="Arial"/>
        <family val="2"/>
      </rPr>
      <t> </t>
    </r>
  </si>
  <si>
    <r>
      <t>Total comprehensive income for the year is attributable to:</t>
    </r>
    <r>
      <rPr>
        <sz val="9"/>
        <color theme="1"/>
        <rFont val="Arial"/>
        <family val="2"/>
      </rPr>
      <t> </t>
    </r>
  </si>
  <si>
    <t>Consolidated balance sheet</t>
  </si>
  <si>
    <t>ASSETS</t>
  </si>
  <si>
    <t>Current assets</t>
  </si>
  <si>
    <t>Cash and cash equivalents</t>
  </si>
  <si>
    <t>Trade and other receivables</t>
  </si>
  <si>
    <t>Derivative financial instruments</t>
  </si>
  <si>
    <t>Total current assets</t>
  </si>
  <si>
    <t>Non-current assets</t>
  </si>
  <si>
    <t>Equity accounted investments</t>
  </si>
  <si>
    <t>Held-to-maturity investments</t>
  </si>
  <si>
    <t>Property, plant and equipment</t>
  </si>
  <si>
    <t>Deferred tax assets</t>
  </si>
  <si>
    <t>Intangible assets</t>
  </si>
  <si>
    <t>Total non-current assets</t>
  </si>
  <si>
    <t>Total assets</t>
  </si>
  <si>
    <t>LIABILITIES</t>
  </si>
  <si>
    <t>Current liabilities</t>
  </si>
  <si>
    <t>Trade and other payables</t>
  </si>
  <si>
    <t>Borrowings</t>
  </si>
  <si>
    <t>Other liabilities</t>
  </si>
  <si>
    <t>Total current liabilities</t>
  </si>
  <si>
    <t>Non-current liabilities</t>
  </si>
  <si>
    <t>Deferred tax liabilities</t>
  </si>
  <si>
    <t>Total non-current liabilities</t>
  </si>
  <si>
    <t>Total liabilities</t>
  </si>
  <si>
    <t>Net assets</t>
  </si>
  <si>
    <t>EQUITY</t>
  </si>
  <si>
    <t>Contributed equity</t>
  </si>
  <si>
    <t>Reserves</t>
  </si>
  <si>
    <t>Non-controlling interests – other</t>
  </si>
  <si>
    <t>Total equity</t>
  </si>
  <si>
    <t>Cash flows operating activities</t>
  </si>
  <si>
    <t>Payments for maintenance of intangible assets</t>
  </si>
  <si>
    <t>Other revenue</t>
  </si>
  <si>
    <t>Interest received</t>
  </si>
  <si>
    <t>Interest paid</t>
  </si>
  <si>
    <t>Income taxes paid</t>
  </si>
  <si>
    <t>Cash flows from investing activities</t>
  </si>
  <si>
    <t>Payments for held-to-maturity investments, net of fees</t>
  </si>
  <si>
    <t>Payments for equity accounted investments</t>
  </si>
  <si>
    <t>Payments for intangible assets</t>
  </si>
  <si>
    <t>Payments for property, plant and equipment</t>
  </si>
  <si>
    <t>Distributions received from equity accounted investments</t>
  </si>
  <si>
    <t>Cash flows from financing activities</t>
  </si>
  <si>
    <t>Proceeds from issues of stapled securities</t>
  </si>
  <si>
    <t>Proceeds from borrowings (net of costs)</t>
  </si>
  <si>
    <t>Repayment of borrowings</t>
  </si>
  <si>
    <t>Dividends and distributions paid to the Group's security holders</t>
  </si>
  <si>
    <t>Distributions paid to non-controlling interests</t>
  </si>
  <si>
    <t>Consolidated statement of cash flows</t>
  </si>
  <si>
    <t>Payment for acquisition of non-controlling interest</t>
  </si>
  <si>
    <t>2014
$M</t>
  </si>
  <si>
    <t>Business development costs</t>
  </si>
  <si>
    <t>Finance income</t>
  </si>
  <si>
    <t>Finance costs</t>
  </si>
  <si>
    <t>Provisions</t>
  </si>
  <si>
    <t>VIC</t>
  </si>
  <si>
    <t>NSW</t>
  </si>
  <si>
    <t>USA</t>
  </si>
  <si>
    <t>Total</t>
  </si>
  <si>
    <t>Account Description</t>
  </si>
  <si>
    <t>CityLink</t>
  </si>
  <si>
    <t>Hills M2</t>
  </si>
  <si>
    <t>Lane Cove Tunnel</t>
  </si>
  <si>
    <t>Cross City Tunnel</t>
  </si>
  <si>
    <t>M1 Eastern
Distributor</t>
  </si>
  <si>
    <t>M5</t>
  </si>
  <si>
    <t>M7</t>
  </si>
  <si>
    <t>Roam &amp;
Tollaust</t>
  </si>
  <si>
    <t>TOTAL NSW</t>
  </si>
  <si>
    <t>Pocahontas
895</t>
  </si>
  <si>
    <t>Capital
Beltway (495)</t>
  </si>
  <si>
    <t>95 Express Lanes</t>
  </si>
  <si>
    <t>Other
Transurban
DRIVe</t>
  </si>
  <si>
    <t>TOTAL Drive / USA</t>
  </si>
  <si>
    <t>Asset</t>
  </si>
  <si>
    <t>Segment</t>
  </si>
  <si>
    <t>Ownership</t>
  </si>
  <si>
    <t>Toll revenue</t>
  </si>
  <si>
    <t>Fee and other revenue</t>
  </si>
  <si>
    <t>Total revenue</t>
  </si>
  <si>
    <t>Total Costs</t>
  </si>
  <si>
    <t>Underlying proportional EBITDA</t>
  </si>
  <si>
    <t>Once off items</t>
  </si>
  <si>
    <t>Proportional EBITDA</t>
  </si>
  <si>
    <t>Interest revenue</t>
  </si>
  <si>
    <t>Interest expense</t>
  </si>
  <si>
    <t>Depreciation and amortisation</t>
  </si>
  <si>
    <t>Proportional profit (loss) before tax</t>
  </si>
  <si>
    <t>Income tax benefit (expense)</t>
  </si>
  <si>
    <t>Proportional net profit (loss)</t>
  </si>
  <si>
    <t>EBITDA Margin (Toll Revenue)</t>
  </si>
  <si>
    <t>EBITDA Margin (Total Revenue)</t>
  </si>
  <si>
    <t>-</t>
  </si>
  <si>
    <t>rounding</t>
  </si>
  <si>
    <t>Gain on transfer</t>
  </si>
  <si>
    <t>Financial Year</t>
  </si>
  <si>
    <t>Q1</t>
  </si>
  <si>
    <t>Q2</t>
  </si>
  <si>
    <t>Q3</t>
  </si>
  <si>
    <t>Q4</t>
  </si>
  <si>
    <t>Victoria</t>
  </si>
  <si>
    <t>New South Wales</t>
  </si>
  <si>
    <t>M1 Eastern Distributor</t>
  </si>
  <si>
    <t>Westlink M7</t>
  </si>
  <si>
    <t>United States</t>
  </si>
  <si>
    <t>495 Express Lanes</t>
  </si>
  <si>
    <t>Segment information</t>
  </si>
  <si>
    <t>Average Daily Traffic</t>
  </si>
  <si>
    <t>2013
$M</t>
  </si>
  <si>
    <t>Toll, fee and other road revenue</t>
  </si>
  <si>
    <t>Management, business development and other revenue</t>
  </si>
  <si>
    <t>Corporate costs</t>
  </si>
  <si>
    <t>Depreciation and amortisation expense</t>
  </si>
  <si>
    <t>Non-controlling interest – Transurban International Limited</t>
  </si>
  <si>
    <t>Pocahontas 895</t>
  </si>
  <si>
    <t>Other</t>
  </si>
  <si>
    <t>$M</t>
  </si>
  <si>
    <t>Construction revenue</t>
  </si>
  <si>
    <t>Profit before depreciation and amortisation, net finance costs, equity accounted investments and income taxes</t>
  </si>
  <si>
    <t>Profit is attributable to:</t>
  </si>
  <si>
    <t>Exchange differences on translation of foreign operations, net of tax</t>
  </si>
  <si>
    <t>Members of Transurban Holdings Limited</t>
  </si>
  <si>
    <t>(Accumulated losses)</t>
  </si>
  <si>
    <t>Receipts from customers (inclusive of GST)</t>
  </si>
  <si>
    <t>Payments to suppliers and employees (inclusive of GST)</t>
  </si>
  <si>
    <t>Net cash inflow from operating activities</t>
  </si>
  <si>
    <t>Payments for business combination, net of cash</t>
  </si>
  <si>
    <t>Net cash (outflow) from investing activities</t>
  </si>
  <si>
    <t>Net cash inflow (outflow) from financing activities</t>
  </si>
  <si>
    <t>Net increase (decrease) in cash and cash equivalents</t>
  </si>
  <si>
    <t>Cash and cash equivalents at the beginning of the year</t>
  </si>
  <si>
    <t>Effects of exchange rate changes on cash and cash equivalents</t>
  </si>
  <si>
    <t>Cash and cash equivalents at the end of the year</t>
  </si>
  <si>
    <r>
      <t>75.00%</t>
    </r>
    <r>
      <rPr>
        <vertAlign val="superscript"/>
        <sz val="9"/>
        <color theme="1"/>
        <rFont val="Arial"/>
        <family val="2"/>
      </rPr>
      <t>1</t>
    </r>
  </si>
  <si>
    <t>1. TCL transferred ownership of Pocahontas 895 to lenders in May 2014.</t>
  </si>
  <si>
    <t>FY14 Year-End Results Financial Comparatives</t>
  </si>
  <si>
    <t>DISCLAIMER AND BASIS OF PREPARATION</t>
  </si>
  <si>
    <r>
      <t xml:space="preserve">This </t>
    </r>
    <r>
      <rPr>
        <sz val="7"/>
        <color rgb="FF37312C"/>
        <rFont val="Arial"/>
        <family val="2"/>
      </rPr>
      <t>publication</t>
    </r>
    <r>
      <rPr>
        <sz val="7"/>
        <color rgb="FF000000"/>
        <rFont val="Arial"/>
        <family val="2"/>
      </rPr>
      <t xml:space="preserve"> is prepared by the Transurban Group comprising Transurban Holdings Limited (ACN 098 143 429), Transurban Holding Trust (ARSN 098 807 419) and Transurban International Limited (ACN 121 746 825).</t>
    </r>
  </si>
  <si>
    <t xml:space="preserve">The responsible entity of Transurban Holding Trust is Transurban Infrastructure Management Limited (ACN 098 147 678) (AFSL 246 585). No representation or warranty is made as to the accuracy, completeness or correctness of the information contained in this publication. To the maximum extent permitted by law, none of the Transurban Group, its Directors, employees or agents or any other person, accept any liability for any loss arising from or in connection with this publication including, without limitation, any liability arising from fault or negligence, or make any representations or warranties regarding, and take no responsibility for, any part of this publication and make no representation or warranty, express or implied, as to the currency, accuracy, reliability, or completeness of information in this publication.  The information in this publication does not take into account individual investment and financial circumstances and is not intended in any way to influence a person dealing with a financial product, nor provide financial advice. It does not constitute an offer to subscribe for securities in the Transurban Group. Any person intending to deal in Transurban Group securities is recommended to obtain professional advice. </t>
  </si>
  <si>
    <t>UNITED STATES</t>
  </si>
  <si>
    <t>These materials do not constitute an offer of securities for sale in the United States, and the securities referred to in these materials have not been and will not be registered under the United States Securities Act of 1933, as amended, and may not be offered or sold in the United States absent registration or an exemption from registration.</t>
  </si>
  <si>
    <t>© Copyright Transurban Limited ABN 96 098 143 410. All rights reserved. No part of this publication may be reproduced, stored in a retrieval system, or transmitted in any form or by any means, electronic, mechanical, photocopying, recording or otherwise, without the written permission of the Transurban Group.</t>
  </si>
  <si>
    <t>BASIS OF PREPARATION</t>
  </si>
  <si>
    <t>This document includes the presentation of results on a statutory as well as non-statutory basis. The non-statutory basis includes Proportional Results. All financial results are presented in AUD unless otherwise stated. Data used for calculating percentage movements has been rounded to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</si>
</sst>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 #,##0_-;\-* #,##0_-;_-* &quot;-&quot;??_-;_-@_-"/>
    <numFmt numFmtId="166" formatCode="0.0%"/>
    <numFmt numFmtId="167" formatCode="&quot;FY&quot;yy"/>
  </numFmts>
  <fonts count="19" x14ac:knownFonts="1">
    <font>
      <sz val="11"/>
      <color theme="1"/>
      <name val="Calibri"/>
      <family val="2"/>
      <scheme val="minor"/>
    </font>
    <font>
      <b/>
      <sz val="9"/>
      <color theme="1"/>
      <name val="Arial"/>
      <family val="2"/>
    </font>
    <font>
      <sz val="9"/>
      <color theme="1"/>
      <name val="Arial"/>
      <family val="2"/>
    </font>
    <font>
      <sz val="9"/>
      <name val="Arial"/>
      <family val="2"/>
    </font>
    <font>
      <b/>
      <sz val="9"/>
      <name val="Arial"/>
      <family val="2"/>
    </font>
    <font>
      <b/>
      <sz val="9"/>
      <color rgb="FF00B050"/>
      <name val="Arial"/>
      <family val="2"/>
    </font>
    <font>
      <i/>
      <sz val="9"/>
      <color theme="1"/>
      <name val="Arial"/>
      <family val="2"/>
    </font>
    <font>
      <sz val="10"/>
      <name val="Arial"/>
      <family val="2"/>
    </font>
    <font>
      <sz val="11"/>
      <color theme="1"/>
      <name val="Calibri"/>
      <family val="2"/>
      <scheme val="minor"/>
    </font>
    <font>
      <i/>
      <sz val="9"/>
      <name val="Arial"/>
      <family val="2"/>
    </font>
    <font>
      <sz val="11"/>
      <color theme="1"/>
      <name val="Arial"/>
      <family val="2"/>
    </font>
    <font>
      <b/>
      <u/>
      <sz val="9"/>
      <color theme="1"/>
      <name val="Arial"/>
      <family val="2"/>
    </font>
    <font>
      <b/>
      <sz val="18"/>
      <name val="Arial"/>
      <family val="2"/>
    </font>
    <font>
      <sz val="11"/>
      <color indexed="8"/>
      <name val="Calibri"/>
      <family val="2"/>
    </font>
    <font>
      <vertAlign val="superscript"/>
      <sz val="9"/>
      <color theme="1"/>
      <name val="Arial"/>
      <family val="2"/>
    </font>
    <font>
      <b/>
      <sz val="22"/>
      <color rgb="FF000000"/>
      <name val="Arial"/>
      <family val="2"/>
    </font>
    <font>
      <sz val="7"/>
      <color rgb="FF000000"/>
      <name val="Arial"/>
      <family val="2"/>
    </font>
    <font>
      <sz val="7"/>
      <color rgb="FF37312C"/>
      <name val="Arial"/>
      <family val="2"/>
    </font>
    <font>
      <b/>
      <sz val="7"/>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3">
    <xf numFmtId="0" fontId="0" fillId="0" borderId="0"/>
    <xf numFmtId="0" fontId="7"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0" fontId="7" fillId="0" borderId="0"/>
    <xf numFmtId="0" fontId="7" fillId="0" borderId="0"/>
  </cellStyleXfs>
  <cellXfs count="151">
    <xf numFmtId="0" fontId="0" fillId="0" borderId="0" xfId="0"/>
    <xf numFmtId="0" fontId="1" fillId="0" borderId="0" xfId="0" applyFont="1" applyAlignment="1">
      <alignment horizontal="left"/>
    </xf>
    <xf numFmtId="0" fontId="1" fillId="2" borderId="0" xfId="0" applyFont="1" applyFill="1"/>
    <xf numFmtId="0" fontId="2" fillId="2" borderId="0" xfId="0" applyFont="1" applyFill="1"/>
    <xf numFmtId="0" fontId="2" fillId="0" borderId="0" xfId="0" applyFont="1" applyAlignment="1">
      <alignment horizontal="center"/>
    </xf>
    <xf numFmtId="0" fontId="2" fillId="0" borderId="0" xfId="0" applyFont="1"/>
    <xf numFmtId="0" fontId="2" fillId="2" borderId="0" xfId="0" applyFont="1" applyFill="1" applyAlignment="1">
      <alignment horizontal="center"/>
    </xf>
    <xf numFmtId="0" fontId="1" fillId="2" borderId="0" xfId="0" applyFont="1" applyFill="1" applyAlignment="1">
      <alignment vertical="center" wrapText="1"/>
    </xf>
    <xf numFmtId="164" fontId="2" fillId="2" borderId="0" xfId="0" applyNumberFormat="1" applyFont="1" applyFill="1"/>
    <xf numFmtId="164" fontId="1" fillId="2" borderId="0" xfId="0" applyNumberFormat="1" applyFont="1" applyFill="1" applyAlignment="1">
      <alignment vertical="center" wrapText="1"/>
    </xf>
    <xf numFmtId="164" fontId="3" fillId="2" borderId="0" xfId="0" applyNumberFormat="1" applyFont="1" applyFill="1" applyAlignment="1">
      <alignment horizontal="right" vertical="center" wrapText="1"/>
    </xf>
    <xf numFmtId="164" fontId="2" fillId="0" borderId="0" xfId="0" applyNumberFormat="1" applyFont="1"/>
    <xf numFmtId="164" fontId="4" fillId="2" borderId="0" xfId="0" applyNumberFormat="1" applyFont="1" applyFill="1" applyAlignment="1">
      <alignment vertical="center" wrapText="1"/>
    </xf>
    <xf numFmtId="164" fontId="3" fillId="2" borderId="0" xfId="0" applyNumberFormat="1" applyFont="1" applyFill="1" applyAlignment="1">
      <alignment vertical="center" wrapText="1"/>
    </xf>
    <xf numFmtId="164" fontId="5" fillId="2" borderId="0" xfId="0" applyNumberFormat="1" applyFont="1" applyFill="1" applyAlignment="1">
      <alignment vertical="center" wrapText="1"/>
    </xf>
    <xf numFmtId="164" fontId="6" fillId="2" borderId="0" xfId="0" applyNumberFormat="1" applyFont="1" applyFill="1" applyAlignment="1">
      <alignment vertical="center" wrapText="1"/>
    </xf>
    <xf numFmtId="164" fontId="2" fillId="2" borderId="0" xfId="0" applyNumberFormat="1" applyFont="1" applyFill="1" applyAlignment="1">
      <alignment vertical="center" wrapText="1"/>
    </xf>
    <xf numFmtId="0" fontId="2" fillId="2" borderId="0" xfId="0" applyFont="1" applyFill="1" applyAlignment="1">
      <alignment vertical="center" wrapText="1"/>
    </xf>
    <xf numFmtId="0" fontId="2" fillId="2" borderId="0" xfId="0" applyFont="1" applyFill="1" applyBorder="1"/>
    <xf numFmtId="0" fontId="1" fillId="2" borderId="0" xfId="0" applyFont="1" applyFill="1" applyBorder="1" applyAlignment="1">
      <alignment vertical="center" wrapText="1"/>
    </xf>
    <xf numFmtId="0" fontId="4" fillId="2" borderId="0" xfId="0" applyFont="1" applyFill="1" applyBorder="1" applyAlignment="1">
      <alignment horizontal="center" vertical="center" wrapText="1"/>
    </xf>
    <xf numFmtId="0" fontId="2" fillId="0" borderId="0" xfId="0" applyFont="1" applyBorder="1"/>
    <xf numFmtId="0" fontId="2" fillId="2" borderId="0" xfId="0" applyFont="1" applyFill="1" applyAlignment="1">
      <alignment wrapText="1"/>
    </xf>
    <xf numFmtId="0" fontId="2" fillId="2" borderId="0" xfId="0" applyFont="1" applyFill="1" applyAlignment="1">
      <alignment horizontal="center" wrapText="1"/>
    </xf>
    <xf numFmtId="164" fontId="2" fillId="2" borderId="0" xfId="0" applyNumberFormat="1" applyFont="1" applyFill="1" applyAlignment="1"/>
    <xf numFmtId="164" fontId="3" fillId="2" borderId="0" xfId="0" applyNumberFormat="1" applyFont="1" applyFill="1" applyAlignment="1">
      <alignment wrapText="1"/>
    </xf>
    <xf numFmtId="164" fontId="2" fillId="0" borderId="0" xfId="0" applyNumberFormat="1" applyFont="1" applyAlignment="1"/>
    <xf numFmtId="0" fontId="1" fillId="2" borderId="0" xfId="0" applyFont="1" applyFill="1" applyAlignment="1">
      <alignment horizontal="center"/>
    </xf>
    <xf numFmtId="164" fontId="4" fillId="0" borderId="0" xfId="0" applyNumberFormat="1" applyFont="1" applyFill="1" applyAlignment="1">
      <alignment horizontal="right" vertical="center" wrapText="1"/>
    </xf>
    <xf numFmtId="0" fontId="0" fillId="0" borderId="0" xfId="0" applyFill="1"/>
    <xf numFmtId="0" fontId="4" fillId="0" borderId="0" xfId="0" applyFont="1" applyFill="1" applyBorder="1" applyAlignment="1">
      <alignment horizontal="center" vertical="center" wrapText="1"/>
    </xf>
    <xf numFmtId="164" fontId="3" fillId="0" borderId="0" xfId="0" applyNumberFormat="1" applyFont="1" applyFill="1" applyAlignment="1">
      <alignment horizontal="right" vertical="center" wrapText="1"/>
    </xf>
    <xf numFmtId="164" fontId="4" fillId="0" borderId="4" xfId="0" applyNumberFormat="1" applyFont="1" applyFill="1" applyBorder="1" applyAlignment="1">
      <alignment vertical="center" wrapText="1"/>
    </xf>
    <xf numFmtId="164" fontId="4" fillId="0" borderId="0" xfId="0" applyNumberFormat="1" applyFont="1" applyFill="1" applyAlignment="1">
      <alignment vertical="center" wrapText="1"/>
    </xf>
    <xf numFmtId="164" fontId="3" fillId="0" borderId="4" xfId="0" applyNumberFormat="1" applyFont="1" applyFill="1" applyBorder="1" applyAlignment="1">
      <alignment vertical="center" wrapText="1"/>
    </xf>
    <xf numFmtId="164" fontId="3" fillId="0" borderId="0" xfId="0" applyNumberFormat="1" applyFont="1" applyFill="1" applyAlignment="1">
      <alignment vertical="center" wrapText="1"/>
    </xf>
    <xf numFmtId="164" fontId="9" fillId="2" borderId="0" xfId="0" applyNumberFormat="1" applyFont="1" applyFill="1" applyAlignment="1">
      <alignment vertical="center" wrapText="1"/>
    </xf>
    <xf numFmtId="0" fontId="1" fillId="0" borderId="0" xfId="0" applyFont="1"/>
    <xf numFmtId="0" fontId="1" fillId="0" borderId="6" xfId="0" applyFont="1" applyBorder="1" applyAlignment="1">
      <alignment horizontal="center"/>
    </xf>
    <xf numFmtId="0" fontId="1" fillId="3" borderId="8" xfId="0" applyFont="1" applyFill="1" applyBorder="1" applyAlignment="1">
      <alignment horizontal="center" wrapText="1"/>
    </xf>
    <xf numFmtId="0" fontId="1" fillId="3" borderId="10" xfId="0" applyFont="1" applyFill="1" applyBorder="1" applyAlignment="1">
      <alignment horizontal="center" wrapText="1"/>
    </xf>
    <xf numFmtId="0" fontId="1" fillId="0" borderId="6" xfId="0" applyFont="1" applyBorder="1" applyAlignment="1">
      <alignment horizontal="center" wrapText="1"/>
    </xf>
    <xf numFmtId="0" fontId="1" fillId="3" borderId="6" xfId="0" applyFont="1" applyFill="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13" xfId="0" applyFont="1" applyBorder="1" applyAlignment="1">
      <alignment horizontal="center" wrapText="1"/>
    </xf>
    <xf numFmtId="0" fontId="2" fillId="3" borderId="5" xfId="0" applyFont="1" applyFill="1" applyBorder="1" applyAlignment="1">
      <alignment horizontal="center" wrapText="1"/>
    </xf>
    <xf numFmtId="3" fontId="2" fillId="0" borderId="0" xfId="0" applyNumberFormat="1" applyFont="1"/>
    <xf numFmtId="0" fontId="2" fillId="0" borderId="3" xfId="0" applyFont="1" applyBorder="1"/>
    <xf numFmtId="0" fontId="2" fillId="0" borderId="4" xfId="0" applyFont="1" applyBorder="1" applyAlignment="1">
      <alignment wrapText="1"/>
    </xf>
    <xf numFmtId="0" fontId="2" fillId="0" borderId="3" xfId="0" applyFont="1" applyBorder="1" applyAlignment="1">
      <alignment wrapText="1"/>
    </xf>
    <xf numFmtId="0" fontId="2" fillId="0" borderId="0" xfId="0" applyFont="1" applyBorder="1" applyAlignment="1">
      <alignment wrapText="1"/>
    </xf>
    <xf numFmtId="0" fontId="2" fillId="0" borderId="0" xfId="0" applyFont="1" applyFill="1"/>
    <xf numFmtId="0" fontId="2" fillId="3" borderId="0" xfId="0" applyFont="1" applyFill="1"/>
    <xf numFmtId="3" fontId="2" fillId="0" borderId="0" xfId="0" applyNumberFormat="1" applyFont="1" applyFill="1"/>
    <xf numFmtId="0" fontId="2" fillId="0" borderId="0" xfId="0" applyFont="1" applyAlignment="1">
      <alignment horizontal="right"/>
    </xf>
    <xf numFmtId="0" fontId="2" fillId="3" borderId="0" xfId="0" applyFont="1" applyFill="1" applyAlignment="1">
      <alignment horizontal="right"/>
    </xf>
    <xf numFmtId="0" fontId="2" fillId="0" borderId="0" xfId="0" applyFont="1" applyFill="1" applyAlignment="1">
      <alignment horizontal="right"/>
    </xf>
    <xf numFmtId="3" fontId="2" fillId="1" borderId="0" xfId="0" applyNumberFormat="1" applyFont="1" applyFill="1" applyBorder="1" applyAlignment="1">
      <alignment horizontal="right"/>
    </xf>
    <xf numFmtId="0" fontId="2" fillId="1" borderId="0" xfId="0" applyFont="1" applyFill="1" applyBorder="1" applyAlignment="1">
      <alignment horizontal="right"/>
    </xf>
    <xf numFmtId="10" fontId="2" fillId="0" borderId="0" xfId="0" applyNumberFormat="1" applyFont="1" applyAlignment="1">
      <alignment horizontal="right"/>
    </xf>
    <xf numFmtId="10" fontId="2" fillId="1" borderId="0" xfId="0" applyNumberFormat="1" applyFont="1" applyFill="1" applyAlignment="1">
      <alignment horizontal="right"/>
    </xf>
    <xf numFmtId="164" fontId="2" fillId="0" borderId="0" xfId="0" applyNumberFormat="1" applyFont="1" applyAlignment="1">
      <alignment horizontal="right"/>
    </xf>
    <xf numFmtId="164" fontId="2" fillId="1" borderId="0" xfId="0" applyNumberFormat="1" applyFont="1" applyFill="1" applyAlignment="1">
      <alignment horizontal="right"/>
    </xf>
    <xf numFmtId="164" fontId="2" fillId="3" borderId="0" xfId="0" applyNumberFormat="1" applyFont="1" applyFill="1" applyAlignment="1">
      <alignment horizontal="right"/>
    </xf>
    <xf numFmtId="164" fontId="2" fillId="1" borderId="3" xfId="0" applyNumberFormat="1" applyFont="1" applyFill="1" applyBorder="1" applyAlignment="1">
      <alignment horizontal="right"/>
    </xf>
    <xf numFmtId="164" fontId="2" fillId="3" borderId="3" xfId="0" applyNumberFormat="1" applyFont="1" applyFill="1" applyBorder="1" applyAlignment="1">
      <alignment horizontal="right"/>
    </xf>
    <xf numFmtId="164" fontId="2" fillId="1" borderId="4" xfId="0" applyNumberFormat="1" applyFont="1" applyFill="1" applyBorder="1" applyAlignment="1">
      <alignment horizontal="right"/>
    </xf>
    <xf numFmtId="164" fontId="2" fillId="3" borderId="4" xfId="0" applyNumberFormat="1" applyFont="1" applyFill="1" applyBorder="1" applyAlignment="1">
      <alignment horizontal="right"/>
    </xf>
    <xf numFmtId="164" fontId="2" fillId="1" borderId="0" xfId="0" applyNumberFormat="1" applyFont="1" applyFill="1" applyBorder="1" applyAlignment="1">
      <alignment horizontal="right"/>
    </xf>
    <xf numFmtId="164" fontId="2" fillId="3" borderId="0" xfId="0" applyNumberFormat="1" applyFont="1" applyFill="1" applyBorder="1" applyAlignment="1">
      <alignment horizontal="right"/>
    </xf>
    <xf numFmtId="164" fontId="2" fillId="0" borderId="0" xfId="0" applyNumberFormat="1" applyFont="1" applyFill="1" applyAlignment="1">
      <alignment horizontal="right"/>
    </xf>
    <xf numFmtId="164" fontId="2" fillId="0" borderId="3" xfId="0" applyNumberFormat="1" applyFont="1" applyFill="1" applyBorder="1" applyAlignment="1">
      <alignment horizontal="right"/>
    </xf>
    <xf numFmtId="0" fontId="2" fillId="0" borderId="12" xfId="0" applyFont="1" applyBorder="1" applyAlignment="1">
      <alignment horizontal="right" wrapText="1"/>
    </xf>
    <xf numFmtId="0" fontId="2" fillId="0" borderId="5" xfId="0" applyFont="1" applyBorder="1" applyAlignment="1">
      <alignment horizontal="right" wrapText="1"/>
    </xf>
    <xf numFmtId="0" fontId="2" fillId="3" borderId="14" xfId="0" applyFont="1" applyFill="1" applyBorder="1" applyAlignment="1">
      <alignment horizontal="right" wrapText="1"/>
    </xf>
    <xf numFmtId="0" fontId="2" fillId="0" borderId="11" xfId="0" applyFont="1" applyBorder="1" applyAlignment="1">
      <alignment horizontal="right"/>
    </xf>
    <xf numFmtId="0" fontId="1" fillId="3" borderId="11" xfId="0" applyFont="1" applyFill="1" applyBorder="1" applyAlignment="1">
      <alignment horizontal="right"/>
    </xf>
    <xf numFmtId="0" fontId="1" fillId="3" borderId="0" xfId="0" applyFont="1" applyFill="1" applyAlignment="1">
      <alignment horizontal="right"/>
    </xf>
    <xf numFmtId="164" fontId="1" fillId="3" borderId="0" xfId="0" applyNumberFormat="1" applyFont="1" applyFill="1" applyAlignment="1">
      <alignment horizontal="right"/>
    </xf>
    <xf numFmtId="164" fontId="1" fillId="3" borderId="3" xfId="0" applyNumberFormat="1" applyFont="1" applyFill="1" applyBorder="1" applyAlignment="1">
      <alignment horizontal="right"/>
    </xf>
    <xf numFmtId="164" fontId="1" fillId="3" borderId="0" xfId="0" applyNumberFormat="1" applyFont="1" applyFill="1" applyBorder="1" applyAlignment="1">
      <alignment horizontal="right"/>
    </xf>
    <xf numFmtId="164" fontId="1" fillId="3" borderId="4" xfId="0" applyNumberFormat="1" applyFont="1" applyFill="1" applyBorder="1" applyAlignment="1">
      <alignment horizontal="right"/>
    </xf>
    <xf numFmtId="0" fontId="1" fillId="0" borderId="0" xfId="0" applyFont="1" applyFill="1" applyAlignment="1">
      <alignment horizontal="right"/>
    </xf>
    <xf numFmtId="0" fontId="1" fillId="0" borderId="0" xfId="0" applyFont="1" applyAlignment="1">
      <alignment horizontal="right"/>
    </xf>
    <xf numFmtId="0" fontId="10" fillId="0" borderId="0" xfId="0" applyFont="1"/>
    <xf numFmtId="0" fontId="10" fillId="0" borderId="0" xfId="0" applyFont="1" applyFill="1"/>
    <xf numFmtId="0" fontId="1" fillId="0" borderId="15" xfId="0" applyFont="1" applyBorder="1"/>
    <xf numFmtId="167" fontId="1" fillId="0" borderId="4" xfId="0" applyNumberFormat="1" applyFont="1" applyBorder="1" applyAlignment="1">
      <alignment horizontal="center" vertical="center"/>
    </xf>
    <xf numFmtId="167" fontId="1" fillId="0" borderId="16" xfId="0" applyNumberFormat="1" applyFont="1" applyBorder="1" applyAlignment="1">
      <alignment horizontal="center" vertical="center"/>
    </xf>
    <xf numFmtId="0" fontId="2" fillId="0" borderId="17" xfId="0" applyFont="1" applyBorder="1"/>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11" fillId="0" borderId="17" xfId="0" applyFont="1" applyBorder="1"/>
    <xf numFmtId="3" fontId="3" fillId="0" borderId="0" xfId="0" applyNumberFormat="1" applyFont="1" applyFill="1" applyBorder="1"/>
    <xf numFmtId="3" fontId="3" fillId="0" borderId="18" xfId="0" applyNumberFormat="1" applyFont="1" applyFill="1" applyBorder="1"/>
    <xf numFmtId="0" fontId="1" fillId="0" borderId="0" xfId="0" applyFont="1" applyBorder="1"/>
    <xf numFmtId="0" fontId="1" fillId="0" borderId="18" xfId="0" applyFont="1" applyBorder="1"/>
    <xf numFmtId="3" fontId="10" fillId="0" borderId="0" xfId="0" applyNumberFormat="1" applyFont="1"/>
    <xf numFmtId="164" fontId="10" fillId="0" borderId="0" xfId="0" applyNumberFormat="1" applyFont="1"/>
    <xf numFmtId="164" fontId="2" fillId="0" borderId="0" xfId="0" applyNumberFormat="1" applyFont="1" applyFill="1" applyBorder="1" applyAlignment="1">
      <alignment horizontal="right"/>
    </xf>
    <xf numFmtId="0" fontId="2" fillId="0" borderId="17" xfId="0" applyFont="1" applyFill="1" applyBorder="1" applyAlignment="1">
      <alignment horizontal="left" indent="1"/>
    </xf>
    <xf numFmtId="0" fontId="11" fillId="0" borderId="17" xfId="0" applyFont="1" applyFill="1" applyBorder="1"/>
    <xf numFmtId="0" fontId="2" fillId="0" borderId="19" xfId="0" applyFont="1" applyFill="1" applyBorder="1" applyAlignment="1">
      <alignment horizontal="left" indent="1"/>
    </xf>
    <xf numFmtId="164" fontId="3" fillId="0" borderId="0" xfId="0" applyNumberFormat="1" applyFont="1" applyFill="1" applyBorder="1" applyAlignment="1">
      <alignment horizontal="right" vertical="center" wrapText="1"/>
    </xf>
    <xf numFmtId="164" fontId="2" fillId="0" borderId="0" xfId="0" applyNumberFormat="1" applyFont="1" applyFill="1"/>
    <xf numFmtId="164" fontId="4" fillId="0" borderId="2" xfId="0" applyNumberFormat="1" applyFont="1" applyFill="1" applyBorder="1" applyAlignment="1">
      <alignment horizontal="right" vertical="center" wrapText="1"/>
    </xf>
    <xf numFmtId="164" fontId="3" fillId="0" borderId="0" xfId="0" applyNumberFormat="1" applyFont="1" applyFill="1" applyBorder="1" applyAlignment="1">
      <alignment horizontal="right" wrapText="1"/>
    </xf>
    <xf numFmtId="164" fontId="4" fillId="0" borderId="1" xfId="0" applyNumberFormat="1" applyFont="1" applyFill="1" applyBorder="1" applyAlignment="1">
      <alignment horizontal="right" vertical="center" wrapText="1"/>
    </xf>
    <xf numFmtId="164" fontId="0" fillId="0" borderId="0" xfId="0" applyNumberFormat="1" applyFill="1"/>
    <xf numFmtId="164" fontId="3" fillId="0" borderId="4" xfId="0" applyNumberFormat="1" applyFont="1" applyFill="1" applyBorder="1" applyAlignment="1">
      <alignment horizontal="right" vertical="center" wrapText="1"/>
    </xf>
    <xf numFmtId="164" fontId="2" fillId="0" borderId="4" xfId="0" applyNumberFormat="1" applyFont="1" applyFill="1" applyBorder="1" applyAlignment="1">
      <alignment horizontal="right"/>
    </xf>
    <xf numFmtId="166" fontId="2" fillId="3" borderId="0" xfId="8" applyNumberFormat="1" applyFont="1" applyFill="1" applyBorder="1" applyAlignment="1">
      <alignment horizontal="right"/>
    </xf>
    <xf numFmtId="10" fontId="2" fillId="3" borderId="0" xfId="0" applyNumberFormat="1" applyFont="1" applyFill="1" applyAlignment="1">
      <alignment horizontal="right"/>
    </xf>
    <xf numFmtId="166" fontId="1" fillId="3" borderId="0" xfId="8" applyNumberFormat="1" applyFont="1" applyFill="1" applyBorder="1" applyAlignment="1">
      <alignment horizontal="right"/>
    </xf>
    <xf numFmtId="164" fontId="4" fillId="0" borderId="3" xfId="0" applyNumberFormat="1" applyFont="1" applyFill="1" applyBorder="1" applyAlignment="1">
      <alignment horizontal="right" vertical="center" wrapText="1"/>
    </xf>
    <xf numFmtId="164" fontId="4" fillId="0" borderId="1" xfId="0" applyNumberFormat="1" applyFont="1" applyFill="1" applyBorder="1" applyAlignment="1">
      <alignment horizontal="right" wrapText="1"/>
    </xf>
    <xf numFmtId="167"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1" fillId="0" borderId="21" xfId="0" applyFont="1" applyBorder="1"/>
    <xf numFmtId="3" fontId="3" fillId="0" borderId="21" xfId="0" applyNumberFormat="1" applyFont="1" applyFill="1" applyBorder="1"/>
    <xf numFmtId="0" fontId="2" fillId="0" borderId="3" xfId="0" applyFont="1" applyFill="1" applyBorder="1"/>
    <xf numFmtId="0" fontId="2" fillId="0" borderId="0" xfId="0" applyFont="1" applyFill="1" applyAlignment="1">
      <alignment wrapText="1"/>
    </xf>
    <xf numFmtId="9" fontId="2" fillId="3" borderId="0" xfId="0" applyNumberFormat="1" applyFont="1" applyFill="1" applyAlignment="1">
      <alignment horizontal="right"/>
    </xf>
    <xf numFmtId="165" fontId="2" fillId="0" borderId="0" xfId="7" applyNumberFormat="1" applyFont="1" applyFill="1" applyAlignment="1">
      <alignment horizontal="right"/>
    </xf>
    <xf numFmtId="165" fontId="1" fillId="0" borderId="0" xfId="7" applyNumberFormat="1" applyFont="1" applyFill="1" applyAlignment="1">
      <alignment horizontal="right"/>
    </xf>
    <xf numFmtId="10" fontId="1" fillId="3" borderId="0" xfId="0" applyNumberFormat="1" applyFont="1" applyFill="1" applyAlignment="1">
      <alignment horizontal="right"/>
    </xf>
    <xf numFmtId="3" fontId="2" fillId="1" borderId="21" xfId="0" applyNumberFormat="1" applyFont="1" applyFill="1" applyBorder="1" applyAlignment="1">
      <alignment horizontal="right"/>
    </xf>
    <xf numFmtId="3" fontId="2" fillId="1" borderId="18" xfId="0" applyNumberFormat="1" applyFont="1" applyFill="1" applyBorder="1" applyAlignment="1">
      <alignment horizontal="right"/>
    </xf>
    <xf numFmtId="3" fontId="2" fillId="1" borderId="22" xfId="0" applyNumberFormat="1" applyFont="1" applyFill="1" applyBorder="1" applyAlignment="1">
      <alignment horizontal="right"/>
    </xf>
    <xf numFmtId="3" fontId="2" fillId="1" borderId="23" xfId="0" applyNumberFormat="1" applyFont="1" applyFill="1" applyBorder="1" applyAlignment="1">
      <alignment horizontal="right"/>
    </xf>
    <xf numFmtId="3" fontId="2" fillId="1" borderId="24" xfId="0" applyNumberFormat="1" applyFont="1" applyFill="1" applyBorder="1" applyAlignment="1">
      <alignment horizontal="right"/>
    </xf>
    <xf numFmtId="17" fontId="2" fillId="0" borderId="0" xfId="0" applyNumberFormat="1" applyFont="1" applyFill="1"/>
    <xf numFmtId="10" fontId="1" fillId="0" borderId="0" xfId="0" applyNumberFormat="1" applyFont="1" applyAlignment="1">
      <alignment horizontal="left"/>
    </xf>
    <xf numFmtId="0" fontId="2" fillId="0" borderId="0" xfId="0" applyFont="1" applyAlignment="1">
      <alignment horizontal="left"/>
    </xf>
    <xf numFmtId="0" fontId="15" fillId="2" borderId="0" xfId="0" applyFont="1" applyFill="1" applyAlignment="1">
      <alignment wrapText="1"/>
    </xf>
    <xf numFmtId="0" fontId="0" fillId="2" borderId="0" xfId="0" applyFill="1" applyAlignment="1">
      <alignment wrapText="1"/>
    </xf>
    <xf numFmtId="0" fontId="16" fillId="2" borderId="0" xfId="0" applyFont="1" applyFill="1" applyAlignment="1">
      <alignment horizontal="justify" vertical="center" wrapText="1"/>
    </xf>
    <xf numFmtId="0" fontId="18" fillId="2" borderId="0" xfId="0" applyFont="1" applyFill="1" applyAlignment="1">
      <alignment horizontal="left" vertical="center" wrapText="1"/>
    </xf>
    <xf numFmtId="0" fontId="16" fillId="2" borderId="0" xfId="0" applyFont="1" applyFill="1" applyAlignment="1">
      <alignment horizontal="left" vertical="center" wrapText="1"/>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4" xfId="0" applyFont="1" applyFill="1" applyBorder="1" applyAlignment="1">
      <alignment horizontal="center" vertic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cellXfs>
  <cellStyles count="13">
    <cellStyle name="=C:\WINNT35\SYSTEM32\COMMAND.COM 2" xfId="12"/>
    <cellStyle name="Comma" xfId="7" builtinId="3"/>
    <cellStyle name="Comma [0] 2" xfId="6"/>
    <cellStyle name="Comma 2" xfId="5"/>
    <cellStyle name="Comma 3" xfId="9"/>
    <cellStyle name="Comma 5 2" xfId="10"/>
    <cellStyle name="Currency [0] 2" xfId="4"/>
    <cellStyle name="Currency 2" xfId="3"/>
    <cellStyle name="Normal" xfId="0" builtinId="0"/>
    <cellStyle name="Normal 2" xfId="1"/>
    <cellStyle name="Normal 3" xfId="11"/>
    <cellStyle name="Percent" xfId="8"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200024</xdr:colOff>
      <xdr:row>5</xdr:row>
      <xdr:rowOff>114300</xdr:rowOff>
    </xdr:from>
    <xdr:to>
      <xdr:col>9</xdr:col>
      <xdr:colOff>38099</xdr:colOff>
      <xdr:row>9</xdr:row>
      <xdr:rowOff>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8824" y="1066800"/>
          <a:ext cx="3495675"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L16"/>
  <sheetViews>
    <sheetView showGridLines="0" tabSelected="1" workbookViewId="0">
      <selection activeCell="C10" sqref="C10"/>
    </sheetView>
  </sheetViews>
  <sheetFormatPr defaultRowHeight="14.5" x14ac:dyDescent="0.35"/>
  <sheetData>
    <row r="14" spans="1:12" ht="15" thickBot="1" x14ac:dyDescent="0.4"/>
    <row r="15" spans="1:12" ht="15" customHeight="1" x14ac:dyDescent="0.35">
      <c r="A15" s="142" t="s">
        <v>161</v>
      </c>
      <c r="B15" s="143"/>
      <c r="C15" s="143"/>
      <c r="D15" s="143"/>
      <c r="E15" s="143"/>
      <c r="F15" s="143"/>
      <c r="G15" s="143"/>
      <c r="H15" s="143"/>
      <c r="I15" s="143"/>
      <c r="J15" s="143"/>
      <c r="K15" s="143"/>
      <c r="L15" s="144"/>
    </row>
    <row r="16" spans="1:12" ht="15" thickBot="1" x14ac:dyDescent="0.4">
      <c r="A16" s="145"/>
      <c r="B16" s="146"/>
      <c r="C16" s="146"/>
      <c r="D16" s="146"/>
      <c r="E16" s="146"/>
      <c r="F16" s="146"/>
      <c r="G16" s="146"/>
      <c r="H16" s="146"/>
      <c r="I16" s="146"/>
      <c r="J16" s="146"/>
      <c r="K16" s="146"/>
      <c r="L16" s="147"/>
    </row>
  </sheetData>
  <mergeCells count="1">
    <mergeCell ref="A15:L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3"/>
  <sheetViews>
    <sheetView workbookViewId="0"/>
  </sheetViews>
  <sheetFormatPr defaultRowHeight="14.5" x14ac:dyDescent="0.35"/>
  <cols>
    <col min="1" max="1" width="5.26953125" style="138" customWidth="1"/>
    <col min="2" max="2" width="111.453125" style="138" customWidth="1"/>
    <col min="3" max="3" width="8.7265625" style="138" customWidth="1"/>
    <col min="4" max="16384" width="8.7265625" style="138"/>
  </cols>
  <sheetData>
    <row r="2" spans="2:2" ht="28" x14ac:dyDescent="0.6">
      <c r="B2" s="137" t="s">
        <v>162</v>
      </c>
    </row>
    <row r="3" spans="2:2" ht="9" customHeight="1" x14ac:dyDescent="0.35"/>
    <row r="4" spans="2:2" ht="18" x14ac:dyDescent="0.35">
      <c r="B4" s="139" t="s">
        <v>163</v>
      </c>
    </row>
    <row r="5" spans="2:2" ht="63" x14ac:dyDescent="0.35">
      <c r="B5" s="139" t="s">
        <v>164</v>
      </c>
    </row>
    <row r="6" spans="2:2" ht="9" customHeight="1" x14ac:dyDescent="0.35">
      <c r="B6" s="139"/>
    </row>
    <row r="7" spans="2:2" x14ac:dyDescent="0.35">
      <c r="B7" s="140" t="s">
        <v>165</v>
      </c>
    </row>
    <row r="8" spans="2:2" ht="18" x14ac:dyDescent="0.35">
      <c r="B8" s="141" t="s">
        <v>166</v>
      </c>
    </row>
    <row r="9" spans="2:2" ht="5.5" customHeight="1" x14ac:dyDescent="0.35">
      <c r="B9" s="141"/>
    </row>
    <row r="10" spans="2:2" ht="18" x14ac:dyDescent="0.35">
      <c r="B10" s="139" t="s">
        <v>167</v>
      </c>
    </row>
    <row r="12" spans="2:2" x14ac:dyDescent="0.35">
      <c r="B12" s="140" t="s">
        <v>168</v>
      </c>
    </row>
    <row r="13" spans="2:2" ht="18" x14ac:dyDescent="0.35">
      <c r="B13" s="141" t="s">
        <v>169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zoomScaleNormal="100" workbookViewId="0">
      <pane xSplit="2" ySplit="5" topLeftCell="C24" activePane="bottomRight" state="frozenSplit"/>
      <selection activeCell="K30" sqref="K30"/>
      <selection pane="topRight" activeCell="K30" sqref="K30"/>
      <selection pane="bottomLeft" activeCell="K30" sqref="K30"/>
      <selection pane="bottomRight" activeCell="G29" sqref="G29"/>
    </sheetView>
  </sheetViews>
  <sheetFormatPr defaultColWidth="56.26953125" defaultRowHeight="11.5" x14ac:dyDescent="0.25"/>
  <cols>
    <col min="1" max="1" width="6" style="3" customWidth="1"/>
    <col min="2" max="2" width="50.7265625" style="22" bestFit="1" customWidth="1"/>
    <col min="3" max="3" width="6.54296875" style="5" bestFit="1" customWidth="1"/>
    <col min="4" max="4" width="9.7265625" style="5" bestFit="1" customWidth="1"/>
    <col min="5" max="5" width="10.7265625" style="5" customWidth="1"/>
    <col min="6" max="6" width="11.54296875" style="5" customWidth="1"/>
    <col min="7" max="16384" width="56.26953125" style="5"/>
  </cols>
  <sheetData>
    <row r="1" spans="1:4" x14ac:dyDescent="0.25">
      <c r="A1" s="2" t="s">
        <v>0</v>
      </c>
    </row>
    <row r="2" spans="1:4" x14ac:dyDescent="0.25">
      <c r="A2" s="2" t="s">
        <v>1</v>
      </c>
    </row>
    <row r="3" spans="1:4" s="4" customFormat="1" ht="36" customHeight="1" x14ac:dyDescent="0.25">
      <c r="A3" s="6"/>
      <c r="B3" s="23"/>
    </row>
    <row r="4" spans="1:4" s="4" customFormat="1" ht="11.5" customHeight="1" x14ac:dyDescent="0.25">
      <c r="A4" s="6"/>
      <c r="B4" s="23"/>
    </row>
    <row r="5" spans="1:4" s="21" customFormat="1" ht="23" x14ac:dyDescent="0.25">
      <c r="A5" s="18"/>
      <c r="B5" s="19"/>
      <c r="C5" s="20" t="s">
        <v>76</v>
      </c>
      <c r="D5" s="20" t="s">
        <v>134</v>
      </c>
    </row>
    <row r="6" spans="1:4" s="11" customFormat="1" x14ac:dyDescent="0.25">
      <c r="A6" s="8"/>
      <c r="B6" s="9"/>
    </row>
    <row r="7" spans="1:4" s="11" customFormat="1" x14ac:dyDescent="0.25">
      <c r="A7" s="8"/>
      <c r="B7" s="12" t="s">
        <v>2</v>
      </c>
    </row>
    <row r="8" spans="1:4" s="11" customFormat="1" x14ac:dyDescent="0.25">
      <c r="A8" s="8"/>
      <c r="B8" s="13" t="s">
        <v>135</v>
      </c>
      <c r="C8" s="31">
        <v>1001</v>
      </c>
      <c r="D8" s="31">
        <v>887</v>
      </c>
    </row>
    <row r="9" spans="1:4" s="11" customFormat="1" x14ac:dyDescent="0.25">
      <c r="A9" s="8"/>
      <c r="B9" s="13" t="s">
        <v>143</v>
      </c>
      <c r="C9" s="31">
        <v>110</v>
      </c>
      <c r="D9" s="31">
        <v>267</v>
      </c>
    </row>
    <row r="10" spans="1:4" s="11" customFormat="1" x14ac:dyDescent="0.25">
      <c r="A10" s="8"/>
      <c r="B10" s="13" t="s">
        <v>136</v>
      </c>
      <c r="C10" s="31">
        <v>39</v>
      </c>
      <c r="D10" s="31">
        <v>41</v>
      </c>
    </row>
    <row r="11" spans="1:4" s="11" customFormat="1" x14ac:dyDescent="0.25">
      <c r="A11" s="8"/>
      <c r="B11" s="12" t="s">
        <v>105</v>
      </c>
      <c r="C11" s="108">
        <f t="shared" ref="C11:D11" si="0">SUM(C8:C10)</f>
        <v>1150</v>
      </c>
      <c r="D11" s="108">
        <f t="shared" si="0"/>
        <v>1195</v>
      </c>
    </row>
    <row r="12" spans="1:4" s="11" customFormat="1" x14ac:dyDescent="0.25">
      <c r="A12" s="8"/>
      <c r="B12" s="13"/>
      <c r="C12" s="10"/>
      <c r="D12" s="10"/>
    </row>
    <row r="13" spans="1:4" s="11" customFormat="1" x14ac:dyDescent="0.25">
      <c r="A13" s="8"/>
      <c r="B13" s="12" t="s">
        <v>3</v>
      </c>
      <c r="C13" s="10"/>
      <c r="D13" s="10"/>
    </row>
    <row r="14" spans="1:4" s="11" customFormat="1" x14ac:dyDescent="0.25">
      <c r="A14" s="8"/>
      <c r="B14" s="13" t="s">
        <v>4</v>
      </c>
      <c r="C14" s="31">
        <v>-214</v>
      </c>
      <c r="D14" s="31">
        <v>-198</v>
      </c>
    </row>
    <row r="15" spans="1:4" s="11" customFormat="1" x14ac:dyDescent="0.25">
      <c r="A15" s="8"/>
      <c r="B15" s="13" t="s">
        <v>137</v>
      </c>
      <c r="C15" s="31">
        <v>-43</v>
      </c>
      <c r="D15" s="31">
        <v>-41</v>
      </c>
    </row>
    <row r="16" spans="1:4" s="11" customFormat="1" x14ac:dyDescent="0.25">
      <c r="A16" s="8"/>
      <c r="B16" s="13" t="s">
        <v>77</v>
      </c>
      <c r="C16" s="31">
        <v>-29</v>
      </c>
      <c r="D16" s="31">
        <v>-24</v>
      </c>
    </row>
    <row r="17" spans="1:5" s="11" customFormat="1" x14ac:dyDescent="0.25">
      <c r="A17" s="8"/>
      <c r="B17" s="13" t="s">
        <v>5</v>
      </c>
      <c r="C17" s="106">
        <v>-105</v>
      </c>
      <c r="D17" s="106">
        <v>-256</v>
      </c>
    </row>
    <row r="18" spans="1:5" s="11" customFormat="1" x14ac:dyDescent="0.25">
      <c r="A18" s="8"/>
      <c r="B18" s="12" t="s">
        <v>6</v>
      </c>
      <c r="C18" s="108">
        <f>SUM(C14:C17)</f>
        <v>-391</v>
      </c>
      <c r="D18" s="108">
        <f>SUM(D14:D17)</f>
        <v>-519</v>
      </c>
    </row>
    <row r="19" spans="1:5" s="11" customFormat="1" x14ac:dyDescent="0.25">
      <c r="A19" s="8"/>
      <c r="B19" s="13"/>
      <c r="C19" s="10"/>
      <c r="D19" s="10"/>
    </row>
    <row r="20" spans="1:5" s="11" customFormat="1" ht="23" x14ac:dyDescent="0.25">
      <c r="A20" s="8"/>
      <c r="B20" s="12" t="s">
        <v>144</v>
      </c>
      <c r="C20" s="118">
        <f>SUM(C8:C10,C18)</f>
        <v>759</v>
      </c>
      <c r="D20" s="118">
        <f>SUM(D8:D10,D18)</f>
        <v>676</v>
      </c>
      <c r="E20" s="107"/>
    </row>
    <row r="21" spans="1:5" s="11" customFormat="1" x14ac:dyDescent="0.25">
      <c r="A21" s="8"/>
      <c r="B21" s="13"/>
      <c r="C21" s="10"/>
      <c r="D21" s="10"/>
    </row>
    <row r="22" spans="1:5" s="11" customFormat="1" x14ac:dyDescent="0.25">
      <c r="A22" s="8"/>
      <c r="B22" s="13" t="s">
        <v>138</v>
      </c>
      <c r="C22" s="31">
        <v>-330</v>
      </c>
      <c r="D22" s="11">
        <v>-312</v>
      </c>
    </row>
    <row r="23" spans="1:5" s="11" customFormat="1" x14ac:dyDescent="0.25">
      <c r="A23" s="8"/>
      <c r="B23" s="13"/>
      <c r="C23" s="31"/>
    </row>
    <row r="24" spans="1:5" s="11" customFormat="1" x14ac:dyDescent="0.25">
      <c r="A24" s="8"/>
      <c r="B24" s="13" t="s">
        <v>78</v>
      </c>
      <c r="C24" s="31">
        <v>125</v>
      </c>
      <c r="D24" s="11">
        <v>108</v>
      </c>
    </row>
    <row r="25" spans="1:5" s="11" customFormat="1" x14ac:dyDescent="0.25">
      <c r="A25" s="8"/>
      <c r="B25" s="13" t="s">
        <v>79</v>
      </c>
      <c r="C25" s="106">
        <v>-470</v>
      </c>
      <c r="D25" s="11">
        <v>-345</v>
      </c>
    </row>
    <row r="26" spans="1:5" s="11" customFormat="1" x14ac:dyDescent="0.25">
      <c r="A26" s="8"/>
      <c r="B26" s="12" t="s">
        <v>7</v>
      </c>
      <c r="C26" s="108">
        <f>SUM(C24:C25)</f>
        <v>-345</v>
      </c>
      <c r="D26" s="108">
        <f>SUM(D24:D25)</f>
        <v>-237</v>
      </c>
    </row>
    <row r="27" spans="1:5" s="11" customFormat="1" x14ac:dyDescent="0.25">
      <c r="A27" s="8"/>
      <c r="B27" s="13"/>
      <c r="C27" s="10"/>
      <c r="D27" s="10"/>
    </row>
    <row r="28" spans="1:5" s="11" customFormat="1" x14ac:dyDescent="0.25">
      <c r="A28" s="8"/>
      <c r="B28" s="13" t="s">
        <v>8</v>
      </c>
      <c r="C28" s="106">
        <v>115</v>
      </c>
      <c r="D28" s="106">
        <v>-10</v>
      </c>
    </row>
    <row r="29" spans="1:5" s="11" customFormat="1" x14ac:dyDescent="0.25">
      <c r="A29" s="8"/>
      <c r="B29" s="12" t="s">
        <v>9</v>
      </c>
      <c r="C29" s="108">
        <f>SUM(C20,C22,C26,C28)</f>
        <v>199</v>
      </c>
      <c r="D29" s="108">
        <f>SUM(D20,D22,D26,D28)</f>
        <v>117</v>
      </c>
    </row>
    <row r="30" spans="1:5" s="11" customFormat="1" x14ac:dyDescent="0.25">
      <c r="A30" s="8"/>
      <c r="B30" s="13"/>
      <c r="C30" s="10"/>
      <c r="D30" s="31"/>
    </row>
    <row r="31" spans="1:5" s="11" customFormat="1" x14ac:dyDescent="0.25">
      <c r="A31" s="8"/>
      <c r="B31" s="13" t="s">
        <v>10</v>
      </c>
      <c r="C31" s="106">
        <v>45</v>
      </c>
      <c r="D31" s="106">
        <v>58</v>
      </c>
    </row>
    <row r="32" spans="1:5" s="11" customFormat="1" x14ac:dyDescent="0.25">
      <c r="A32" s="8"/>
      <c r="B32" s="12" t="s">
        <v>11</v>
      </c>
      <c r="C32" s="108">
        <f t="shared" ref="C32:D32" si="1">SUM(C29,C31)</f>
        <v>244</v>
      </c>
      <c r="D32" s="108">
        <f t="shared" si="1"/>
        <v>175</v>
      </c>
    </row>
    <row r="33" spans="1:4" s="11" customFormat="1" x14ac:dyDescent="0.25">
      <c r="A33" s="8"/>
      <c r="B33" s="12"/>
      <c r="C33" s="28"/>
      <c r="D33" s="28"/>
    </row>
    <row r="34" spans="1:4" s="11" customFormat="1" ht="12" x14ac:dyDescent="0.25">
      <c r="A34" s="8"/>
      <c r="B34" s="36" t="s">
        <v>12</v>
      </c>
      <c r="C34" s="28"/>
      <c r="D34" s="28"/>
    </row>
    <row r="35" spans="1:4" s="11" customFormat="1" x14ac:dyDescent="0.25">
      <c r="A35" s="8"/>
      <c r="B35" s="13" t="s">
        <v>13</v>
      </c>
      <c r="C35" s="31">
        <v>8</v>
      </c>
      <c r="D35" s="28">
        <v>0</v>
      </c>
    </row>
    <row r="36" spans="1:4" s="11" customFormat="1" x14ac:dyDescent="0.25">
      <c r="A36" s="8"/>
      <c r="B36" s="12" t="s">
        <v>14</v>
      </c>
      <c r="C36" s="108">
        <f t="shared" ref="C36:D36" si="2">SUM(C32,C35)</f>
        <v>252</v>
      </c>
      <c r="D36" s="108">
        <f t="shared" si="2"/>
        <v>175</v>
      </c>
    </row>
    <row r="37" spans="1:4" s="11" customFormat="1" x14ac:dyDescent="0.25">
      <c r="A37" s="8"/>
      <c r="B37" s="12"/>
      <c r="C37" s="28"/>
      <c r="D37" s="28"/>
    </row>
    <row r="38" spans="1:4" s="11" customFormat="1" x14ac:dyDescent="0.25">
      <c r="A38" s="8"/>
      <c r="B38" s="13" t="s">
        <v>145</v>
      </c>
      <c r="C38" s="10"/>
      <c r="D38" s="10"/>
    </row>
    <row r="39" spans="1:4" s="11" customFormat="1" x14ac:dyDescent="0.25">
      <c r="A39" s="8"/>
      <c r="B39" s="13" t="s">
        <v>20</v>
      </c>
      <c r="C39" s="10">
        <v>282</v>
      </c>
      <c r="D39" s="10">
        <v>172</v>
      </c>
    </row>
    <row r="40" spans="1:4" s="26" customFormat="1" x14ac:dyDescent="0.25">
      <c r="A40" s="24"/>
      <c r="B40" s="25" t="s">
        <v>15</v>
      </c>
      <c r="C40" s="109">
        <v>-30</v>
      </c>
      <c r="D40" s="109">
        <v>3</v>
      </c>
    </row>
    <row r="41" spans="1:4" s="11" customFormat="1" ht="12" thickBot="1" x14ac:dyDescent="0.3">
      <c r="A41" s="8"/>
      <c r="B41" s="14"/>
      <c r="C41" s="117">
        <f>SUM(C39:C40)</f>
        <v>252</v>
      </c>
      <c r="D41" s="117">
        <f>SUM(D39:D40)</f>
        <v>175</v>
      </c>
    </row>
    <row r="42" spans="1:4" s="11" customFormat="1" x14ac:dyDescent="0.25">
      <c r="A42" s="8"/>
      <c r="B42" s="9"/>
      <c r="C42" s="31"/>
      <c r="D42" s="31"/>
    </row>
    <row r="43" spans="1:4" s="11" customFormat="1" x14ac:dyDescent="0.25">
      <c r="A43" s="8"/>
      <c r="B43" s="9" t="s">
        <v>16</v>
      </c>
      <c r="C43" s="31"/>
      <c r="D43" s="31"/>
    </row>
    <row r="44" spans="1:4" s="11" customFormat="1" ht="12" x14ac:dyDescent="0.25">
      <c r="A44" s="8"/>
      <c r="B44" s="15" t="s">
        <v>23</v>
      </c>
      <c r="C44" s="31"/>
      <c r="D44" s="31"/>
    </row>
    <row r="45" spans="1:4" s="11" customFormat="1" x14ac:dyDescent="0.25">
      <c r="A45" s="8"/>
      <c r="B45" s="16" t="s">
        <v>17</v>
      </c>
      <c r="C45" s="31">
        <v>26</v>
      </c>
      <c r="D45" s="31">
        <v>64</v>
      </c>
    </row>
    <row r="46" spans="1:4" s="11" customFormat="1" ht="23" x14ac:dyDescent="0.25">
      <c r="A46" s="8"/>
      <c r="B46" s="16" t="s">
        <v>146</v>
      </c>
      <c r="C46" s="106">
        <v>-3</v>
      </c>
      <c r="D46" s="106">
        <v>-23</v>
      </c>
    </row>
    <row r="47" spans="1:4" s="11" customFormat="1" x14ac:dyDescent="0.25">
      <c r="A47" s="8"/>
      <c r="B47" s="9" t="s">
        <v>18</v>
      </c>
      <c r="C47" s="108">
        <f>SUM(C45:C46)</f>
        <v>23</v>
      </c>
      <c r="D47" s="108">
        <f>SUM(D45:D46)</f>
        <v>41</v>
      </c>
    </row>
    <row r="48" spans="1:4" s="11" customFormat="1" x14ac:dyDescent="0.25">
      <c r="A48" s="8"/>
      <c r="B48" s="9" t="s">
        <v>19</v>
      </c>
      <c r="C48" s="108">
        <f>SUM(C41,C47)</f>
        <v>275</v>
      </c>
      <c r="D48" s="108">
        <f>SUM(D41,D47)</f>
        <v>216</v>
      </c>
    </row>
    <row r="49" spans="1:4" s="11" customFormat="1" ht="12" x14ac:dyDescent="0.25">
      <c r="A49" s="8"/>
      <c r="B49" s="15"/>
      <c r="C49" s="31"/>
      <c r="D49" s="31"/>
    </row>
    <row r="50" spans="1:4" s="11" customFormat="1" x14ac:dyDescent="0.25">
      <c r="A50" s="8"/>
      <c r="B50" s="9" t="s">
        <v>24</v>
      </c>
      <c r="C50" s="31"/>
      <c r="D50" s="31"/>
    </row>
    <row r="51" spans="1:4" s="11" customFormat="1" x14ac:dyDescent="0.25">
      <c r="A51" s="8"/>
      <c r="B51" s="16" t="s">
        <v>147</v>
      </c>
      <c r="C51" s="31">
        <v>284</v>
      </c>
      <c r="D51" s="31">
        <v>256</v>
      </c>
    </row>
    <row r="52" spans="1:4" s="11" customFormat="1" x14ac:dyDescent="0.25">
      <c r="A52" s="8"/>
      <c r="B52" s="16" t="s">
        <v>15</v>
      </c>
      <c r="C52" s="106">
        <v>-9</v>
      </c>
      <c r="D52" s="106">
        <v>-40</v>
      </c>
    </row>
    <row r="53" spans="1:4" s="11" customFormat="1" x14ac:dyDescent="0.25">
      <c r="A53" s="8"/>
      <c r="B53" s="16"/>
      <c r="C53" s="108">
        <f>SUM(C51:C52)</f>
        <v>275</v>
      </c>
      <c r="D53" s="108">
        <f>SUM(D51:D52)</f>
        <v>216</v>
      </c>
    </row>
    <row r="54" spans="1:4" x14ac:dyDescent="0.25">
      <c r="B54" s="17"/>
      <c r="C54" s="54"/>
    </row>
    <row r="55" spans="1:4" x14ac:dyDescent="0.25">
      <c r="B55" s="17"/>
    </row>
    <row r="56" spans="1:4" x14ac:dyDescent="0.25">
      <c r="B56" s="17"/>
    </row>
    <row r="57" spans="1:4" x14ac:dyDescent="0.25">
      <c r="B57" s="17"/>
    </row>
  </sheetData>
  <pageMargins left="0.7" right="0.7" top="0.75" bottom="0.75" header="0.3" footer="0.3"/>
  <pageSetup paperSize="9" orientation="portrait" verticalDpi="0" r:id="rId1"/>
  <customProperties>
    <customPr name="SheetOptions" r:id="rId2"/>
    <customPr name="WORKBKFUNCTIONCACHE"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pane xSplit="2" ySplit="5" topLeftCell="C6" activePane="bottomRight" state="frozen"/>
      <selection activeCell="K30" sqref="K30"/>
      <selection pane="topRight" activeCell="K30" sqref="K30"/>
      <selection pane="bottomLeft" activeCell="K30" sqref="K30"/>
      <selection pane="bottomRight" activeCell="B55" sqref="B55"/>
    </sheetView>
  </sheetViews>
  <sheetFormatPr defaultRowHeight="14.5" x14ac:dyDescent="0.35"/>
  <cols>
    <col min="1" max="1" width="6.453125" customWidth="1"/>
    <col min="2" max="2" width="38.26953125" customWidth="1"/>
    <col min="4" max="4" width="10.7265625" bestFit="1" customWidth="1"/>
    <col min="6" max="6" width="10.453125" bestFit="1" customWidth="1"/>
  </cols>
  <sheetData>
    <row r="1" spans="1:4" x14ac:dyDescent="0.35">
      <c r="A1" s="2" t="s">
        <v>0</v>
      </c>
      <c r="B1" s="3"/>
    </row>
    <row r="2" spans="1:4" x14ac:dyDescent="0.35">
      <c r="A2" s="2" t="s">
        <v>25</v>
      </c>
      <c r="B2" s="3"/>
    </row>
    <row r="3" spans="1:4" x14ac:dyDescent="0.35">
      <c r="A3" s="27"/>
      <c r="B3" s="27"/>
    </row>
    <row r="4" spans="1:4" ht="14.5" customHeight="1" x14ac:dyDescent="0.35">
      <c r="A4" s="3"/>
      <c r="B4" s="3"/>
    </row>
    <row r="5" spans="1:4" ht="23" x14ac:dyDescent="0.35">
      <c r="A5" s="3"/>
      <c r="B5" s="7"/>
      <c r="C5" s="20" t="s">
        <v>76</v>
      </c>
      <c r="D5" s="20" t="s">
        <v>134</v>
      </c>
    </row>
    <row r="6" spans="1:4" x14ac:dyDescent="0.35">
      <c r="A6" s="3"/>
      <c r="B6" s="7" t="s">
        <v>26</v>
      </c>
    </row>
    <row r="7" spans="1:4" x14ac:dyDescent="0.35">
      <c r="A7" s="3"/>
      <c r="B7" s="7" t="s">
        <v>27</v>
      </c>
    </row>
    <row r="8" spans="1:4" x14ac:dyDescent="0.35">
      <c r="A8" s="3"/>
      <c r="B8" s="17" t="s">
        <v>28</v>
      </c>
      <c r="C8" s="31">
        <v>2879</v>
      </c>
      <c r="D8" s="31">
        <v>259</v>
      </c>
    </row>
    <row r="9" spans="1:4" x14ac:dyDescent="0.35">
      <c r="A9" s="3"/>
      <c r="B9" s="17" t="s">
        <v>29</v>
      </c>
      <c r="C9" s="31">
        <v>84</v>
      </c>
      <c r="D9" s="31">
        <v>89</v>
      </c>
    </row>
    <row r="10" spans="1:4" x14ac:dyDescent="0.35">
      <c r="A10" s="3"/>
      <c r="B10" s="17" t="s">
        <v>30</v>
      </c>
      <c r="C10" s="106">
        <v>0</v>
      </c>
      <c r="D10" s="106">
        <v>1</v>
      </c>
    </row>
    <row r="11" spans="1:4" x14ac:dyDescent="0.35">
      <c r="A11" s="3"/>
      <c r="B11" s="7" t="s">
        <v>31</v>
      </c>
      <c r="C11" s="108">
        <f t="shared" ref="C11:D11" si="0">SUM(C8:C10)</f>
        <v>2963</v>
      </c>
      <c r="D11" s="108">
        <f t="shared" si="0"/>
        <v>349</v>
      </c>
    </row>
    <row r="12" spans="1:4" x14ac:dyDescent="0.35">
      <c r="A12" s="3"/>
      <c r="B12" s="17"/>
      <c r="C12" s="31"/>
      <c r="D12" s="31"/>
    </row>
    <row r="13" spans="1:4" x14ac:dyDescent="0.35">
      <c r="A13" s="3"/>
      <c r="B13" s="7" t="s">
        <v>32</v>
      </c>
      <c r="C13" s="31"/>
      <c r="D13" s="31"/>
    </row>
    <row r="14" spans="1:4" x14ac:dyDescent="0.35">
      <c r="A14" s="3"/>
      <c r="B14" s="17" t="s">
        <v>33</v>
      </c>
      <c r="C14" s="31">
        <v>268</v>
      </c>
      <c r="D14" s="31">
        <v>532</v>
      </c>
    </row>
    <row r="15" spans="1:4" x14ac:dyDescent="0.35">
      <c r="A15" s="3"/>
      <c r="B15" s="17" t="s">
        <v>34</v>
      </c>
      <c r="C15" s="31">
        <v>945</v>
      </c>
      <c r="D15" s="31">
        <v>863</v>
      </c>
    </row>
    <row r="16" spans="1:4" x14ac:dyDescent="0.35">
      <c r="A16" s="3"/>
      <c r="B16" s="17" t="s">
        <v>30</v>
      </c>
      <c r="C16" s="31">
        <v>16</v>
      </c>
      <c r="D16" s="31">
        <v>10</v>
      </c>
    </row>
    <row r="17" spans="1:6" x14ac:dyDescent="0.35">
      <c r="A17" s="3"/>
      <c r="B17" s="17" t="s">
        <v>35</v>
      </c>
      <c r="C17" s="31">
        <v>226</v>
      </c>
      <c r="D17" s="31">
        <v>180</v>
      </c>
    </row>
    <row r="18" spans="1:6" x14ac:dyDescent="0.35">
      <c r="A18" s="3"/>
      <c r="B18" s="17" t="s">
        <v>36</v>
      </c>
      <c r="C18" s="31">
        <v>64</v>
      </c>
      <c r="D18" s="31">
        <v>9</v>
      </c>
    </row>
    <row r="19" spans="1:6" x14ac:dyDescent="0.35">
      <c r="A19" s="3"/>
      <c r="B19" s="17" t="s">
        <v>37</v>
      </c>
      <c r="C19" s="106">
        <v>10386</v>
      </c>
      <c r="D19" s="106">
        <v>8129</v>
      </c>
    </row>
    <row r="20" spans="1:6" x14ac:dyDescent="0.35">
      <c r="A20" s="3"/>
      <c r="B20" s="7" t="s">
        <v>38</v>
      </c>
      <c r="C20" s="108">
        <f t="shared" ref="C20:D20" si="1">SUM(C14:C19)</f>
        <v>11905</v>
      </c>
      <c r="D20" s="108">
        <f t="shared" si="1"/>
        <v>9723</v>
      </c>
    </row>
    <row r="21" spans="1:6" x14ac:dyDescent="0.35">
      <c r="A21" s="3"/>
      <c r="B21" s="7"/>
      <c r="C21" s="31"/>
      <c r="D21" s="31"/>
    </row>
    <row r="22" spans="1:6" x14ac:dyDescent="0.35">
      <c r="A22" s="3"/>
      <c r="B22" s="7" t="s">
        <v>39</v>
      </c>
      <c r="C22" s="110">
        <f t="shared" ref="C22:D22" si="2">C11+C20</f>
        <v>14868</v>
      </c>
      <c r="D22" s="110">
        <f t="shared" si="2"/>
        <v>10072</v>
      </c>
    </row>
    <row r="23" spans="1:6" x14ac:dyDescent="0.35">
      <c r="A23" s="3"/>
      <c r="B23" s="7"/>
      <c r="C23" s="28"/>
      <c r="D23" s="28"/>
    </row>
    <row r="24" spans="1:6" x14ac:dyDescent="0.35">
      <c r="A24" s="3"/>
      <c r="B24" s="7" t="s">
        <v>40</v>
      </c>
      <c r="C24" s="31"/>
      <c r="D24" s="31"/>
    </row>
    <row r="25" spans="1:6" x14ac:dyDescent="0.35">
      <c r="A25" s="3"/>
      <c r="B25" s="7" t="s">
        <v>41</v>
      </c>
      <c r="C25" s="31"/>
      <c r="D25" s="31"/>
    </row>
    <row r="26" spans="1:6" x14ac:dyDescent="0.35">
      <c r="A26" s="3"/>
      <c r="B26" s="17" t="s">
        <v>42</v>
      </c>
      <c r="C26" s="31">
        <v>181</v>
      </c>
      <c r="D26" s="31">
        <v>106</v>
      </c>
    </row>
    <row r="27" spans="1:6" x14ac:dyDescent="0.35">
      <c r="A27" s="3"/>
      <c r="B27" s="17" t="s">
        <v>43</v>
      </c>
      <c r="C27" s="31">
        <v>721</v>
      </c>
      <c r="D27" s="31">
        <v>438</v>
      </c>
      <c r="F27" s="31"/>
    </row>
    <row r="28" spans="1:6" x14ac:dyDescent="0.35">
      <c r="A28" s="3"/>
      <c r="B28" s="17" t="s">
        <v>30</v>
      </c>
      <c r="C28" s="31">
        <v>35</v>
      </c>
      <c r="D28" s="31">
        <v>7</v>
      </c>
      <c r="F28" s="31"/>
    </row>
    <row r="29" spans="1:6" x14ac:dyDescent="0.35">
      <c r="A29" s="3"/>
      <c r="B29" s="17" t="s">
        <v>80</v>
      </c>
      <c r="C29" s="31">
        <v>480</v>
      </c>
      <c r="D29" s="31">
        <v>334</v>
      </c>
    </row>
    <row r="30" spans="1:6" x14ac:dyDescent="0.35">
      <c r="A30" s="3"/>
      <c r="B30" s="17" t="s">
        <v>44</v>
      </c>
      <c r="C30" s="106">
        <v>76</v>
      </c>
      <c r="D30" s="106">
        <v>72</v>
      </c>
    </row>
    <row r="31" spans="1:6" x14ac:dyDescent="0.35">
      <c r="A31" s="3"/>
      <c r="B31" s="7" t="s">
        <v>45</v>
      </c>
      <c r="C31" s="108">
        <f>SUM(C26:C30)</f>
        <v>1493</v>
      </c>
      <c r="D31" s="108">
        <f>SUM(D26:D30)</f>
        <v>957</v>
      </c>
    </row>
    <row r="32" spans="1:6" x14ac:dyDescent="0.35">
      <c r="A32" s="3"/>
      <c r="B32" s="7"/>
      <c r="C32" s="32"/>
      <c r="D32" s="32"/>
    </row>
    <row r="33" spans="1:5" x14ac:dyDescent="0.35">
      <c r="A33" s="3"/>
      <c r="B33" s="7" t="s">
        <v>46</v>
      </c>
      <c r="C33" s="33"/>
      <c r="D33" s="33"/>
    </row>
    <row r="34" spans="1:5" x14ac:dyDescent="0.35">
      <c r="A34" s="3"/>
      <c r="B34" s="17" t="s">
        <v>43</v>
      </c>
      <c r="C34" s="31">
        <v>6077</v>
      </c>
      <c r="D34" s="31">
        <v>4499</v>
      </c>
    </row>
    <row r="35" spans="1:5" x14ac:dyDescent="0.35">
      <c r="A35" s="3"/>
      <c r="B35" s="17" t="s">
        <v>47</v>
      </c>
      <c r="C35" s="31">
        <v>664</v>
      </c>
      <c r="D35" s="31">
        <v>630</v>
      </c>
    </row>
    <row r="36" spans="1:5" x14ac:dyDescent="0.35">
      <c r="A36" s="3"/>
      <c r="B36" s="17" t="s">
        <v>80</v>
      </c>
      <c r="C36" s="31">
        <v>217</v>
      </c>
      <c r="D36" s="31">
        <v>202</v>
      </c>
    </row>
    <row r="37" spans="1:5" x14ac:dyDescent="0.35">
      <c r="A37" s="3"/>
      <c r="B37" s="17" t="s">
        <v>30</v>
      </c>
      <c r="C37" s="31">
        <v>398</v>
      </c>
      <c r="D37" s="31">
        <v>358</v>
      </c>
    </row>
    <row r="38" spans="1:5" x14ac:dyDescent="0.35">
      <c r="A38" s="3"/>
      <c r="B38" s="17" t="s">
        <v>44</v>
      </c>
      <c r="C38" s="106">
        <v>57</v>
      </c>
      <c r="D38" s="106">
        <v>60</v>
      </c>
    </row>
    <row r="39" spans="1:5" x14ac:dyDescent="0.35">
      <c r="A39" s="3"/>
      <c r="B39" s="7" t="s">
        <v>48</v>
      </c>
      <c r="C39" s="108">
        <f>SUM(C34:C38)</f>
        <v>7413</v>
      </c>
      <c r="D39" s="108">
        <f>SUM(D34:D38)</f>
        <v>5749</v>
      </c>
    </row>
    <row r="40" spans="1:5" x14ac:dyDescent="0.35">
      <c r="A40" s="3"/>
      <c r="B40" s="7"/>
      <c r="C40" s="31"/>
      <c r="D40" s="31"/>
    </row>
    <row r="41" spans="1:5" x14ac:dyDescent="0.35">
      <c r="A41" s="3"/>
      <c r="B41" s="7" t="s">
        <v>49</v>
      </c>
      <c r="C41" s="110">
        <f>C39+C31</f>
        <v>8906</v>
      </c>
      <c r="D41" s="110">
        <f>D39+D31</f>
        <v>6706</v>
      </c>
    </row>
    <row r="42" spans="1:5" x14ac:dyDescent="0.35">
      <c r="A42" s="3"/>
      <c r="B42" s="7"/>
      <c r="C42" s="31"/>
      <c r="D42" s="31"/>
    </row>
    <row r="43" spans="1:5" x14ac:dyDescent="0.35">
      <c r="A43" s="3"/>
      <c r="B43" s="7" t="s">
        <v>50</v>
      </c>
      <c r="C43" s="110">
        <f>C22-C41</f>
        <v>5962</v>
      </c>
      <c r="D43" s="110">
        <f>D22-D41</f>
        <v>3366</v>
      </c>
    </row>
    <row r="44" spans="1:5" x14ac:dyDescent="0.35">
      <c r="A44" s="3"/>
      <c r="B44" s="7"/>
      <c r="C44" s="34"/>
      <c r="D44" s="34"/>
    </row>
    <row r="45" spans="1:5" x14ac:dyDescent="0.35">
      <c r="A45" s="3"/>
      <c r="B45" s="7" t="s">
        <v>51</v>
      </c>
      <c r="C45" s="35"/>
      <c r="D45" s="35"/>
    </row>
    <row r="46" spans="1:5" x14ac:dyDescent="0.35">
      <c r="A46" s="3"/>
      <c r="B46" s="17" t="s">
        <v>52</v>
      </c>
      <c r="C46" s="31">
        <v>10680</v>
      </c>
      <c r="D46" s="31">
        <v>7976</v>
      </c>
    </row>
    <row r="47" spans="1:5" x14ac:dyDescent="0.35">
      <c r="A47" s="3"/>
      <c r="B47" s="17" t="s">
        <v>53</v>
      </c>
      <c r="C47" s="31">
        <v>-79</v>
      </c>
      <c r="D47" s="31">
        <v>-104</v>
      </c>
      <c r="E47" s="11"/>
    </row>
    <row r="48" spans="1:5" x14ac:dyDescent="0.35">
      <c r="A48" s="3"/>
      <c r="B48" s="17" t="s">
        <v>148</v>
      </c>
      <c r="C48" s="31">
        <v>-4801</v>
      </c>
      <c r="D48" s="31">
        <v>-4469</v>
      </c>
    </row>
    <row r="49" spans="1:4" ht="23" x14ac:dyDescent="0.35">
      <c r="A49" s="3"/>
      <c r="B49" s="17" t="s">
        <v>139</v>
      </c>
      <c r="C49" s="31">
        <v>-96</v>
      </c>
      <c r="D49" s="31">
        <v>-183</v>
      </c>
    </row>
    <row r="50" spans="1:4" x14ac:dyDescent="0.35">
      <c r="A50" s="3"/>
      <c r="B50" s="17" t="s">
        <v>54</v>
      </c>
      <c r="C50" s="106">
        <v>258</v>
      </c>
      <c r="D50" s="106">
        <v>146</v>
      </c>
    </row>
    <row r="51" spans="1:4" x14ac:dyDescent="0.35">
      <c r="A51" s="3"/>
      <c r="B51" s="7" t="s">
        <v>55</v>
      </c>
      <c r="C51" s="108">
        <f>SUM(C46:C50)</f>
        <v>5962</v>
      </c>
      <c r="D51" s="108">
        <f>SUM(D46:D50)</f>
        <v>3366</v>
      </c>
    </row>
    <row r="52" spans="1:4" x14ac:dyDescent="0.35">
      <c r="C52" s="29"/>
      <c r="D52" s="29"/>
    </row>
    <row r="53" spans="1:4" x14ac:dyDescent="0.35">
      <c r="C53" s="111"/>
      <c r="D53" s="111"/>
    </row>
    <row r="54" spans="1:4" x14ac:dyDescent="0.35">
      <c r="D54" s="2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pane xSplit="1" ySplit="4" topLeftCell="B5" activePane="bottomRight" state="frozen"/>
      <selection activeCell="K30" sqref="K30"/>
      <selection pane="topRight" activeCell="K30" sqref="K30"/>
      <selection pane="bottomLeft" activeCell="K30" sqref="K30"/>
      <selection pane="bottomRight" activeCell="M26" sqref="M26"/>
    </sheetView>
  </sheetViews>
  <sheetFormatPr defaultColWidth="9.1796875" defaultRowHeight="14" x14ac:dyDescent="0.3"/>
  <cols>
    <col min="1" max="1" width="58.7265625" style="87" bestFit="1" customWidth="1"/>
    <col min="2" max="4" width="9.1796875" style="87"/>
    <col min="5" max="5" width="9.81640625" style="87" bestFit="1" customWidth="1"/>
    <col min="6" max="16384" width="9.1796875" style="87"/>
  </cols>
  <sheetData>
    <row r="1" spans="1:3" x14ac:dyDescent="0.3">
      <c r="A1" s="2" t="s">
        <v>0</v>
      </c>
    </row>
    <row r="2" spans="1:3" x14ac:dyDescent="0.3">
      <c r="A2" s="2" t="s">
        <v>74</v>
      </c>
    </row>
    <row r="3" spans="1:3" ht="14.5" customHeight="1" x14ac:dyDescent="0.3"/>
    <row r="4" spans="1:3" ht="23" x14ac:dyDescent="0.3">
      <c r="B4" s="30" t="s">
        <v>76</v>
      </c>
      <c r="C4" s="30" t="s">
        <v>134</v>
      </c>
    </row>
    <row r="5" spans="1:3" x14ac:dyDescent="0.3">
      <c r="A5" s="37" t="s">
        <v>56</v>
      </c>
      <c r="B5" s="88"/>
      <c r="C5" s="88"/>
    </row>
    <row r="6" spans="1:3" x14ac:dyDescent="0.3">
      <c r="A6" s="5" t="s">
        <v>149</v>
      </c>
      <c r="B6" s="31">
        <v>1116</v>
      </c>
      <c r="C6" s="31">
        <v>976</v>
      </c>
    </row>
    <row r="7" spans="1:3" x14ac:dyDescent="0.3">
      <c r="A7" s="5" t="s">
        <v>150</v>
      </c>
      <c r="B7" s="31">
        <v>-379</v>
      </c>
      <c r="C7" s="31">
        <v>-353</v>
      </c>
    </row>
    <row r="8" spans="1:3" x14ac:dyDescent="0.3">
      <c r="A8" s="5" t="s">
        <v>57</v>
      </c>
      <c r="B8" s="31">
        <v>-36</v>
      </c>
      <c r="C8" s="31">
        <v>-10</v>
      </c>
    </row>
    <row r="9" spans="1:3" x14ac:dyDescent="0.3">
      <c r="A9" s="5" t="s">
        <v>58</v>
      </c>
      <c r="B9" s="31">
        <v>99</v>
      </c>
      <c r="C9" s="31">
        <v>67</v>
      </c>
    </row>
    <row r="10" spans="1:3" x14ac:dyDescent="0.3">
      <c r="A10" s="5" t="s">
        <v>59</v>
      </c>
      <c r="B10" s="31">
        <v>68</v>
      </c>
      <c r="C10" s="31">
        <v>57</v>
      </c>
    </row>
    <row r="11" spans="1:3" x14ac:dyDescent="0.3">
      <c r="A11" s="5" t="s">
        <v>60</v>
      </c>
      <c r="B11" s="31">
        <v>-344</v>
      </c>
      <c r="C11" s="31">
        <v>-314</v>
      </c>
    </row>
    <row r="12" spans="1:3" x14ac:dyDescent="0.3">
      <c r="A12" s="5" t="s">
        <v>61</v>
      </c>
      <c r="B12" s="31">
        <v>-3</v>
      </c>
      <c r="C12" s="31">
        <v>-12</v>
      </c>
    </row>
    <row r="13" spans="1:3" x14ac:dyDescent="0.3">
      <c r="A13" s="37" t="s">
        <v>151</v>
      </c>
      <c r="B13" s="112">
        <f>SUM(B6:B12)</f>
        <v>521</v>
      </c>
      <c r="C13" s="112">
        <f>SUM(C6:C12)</f>
        <v>411</v>
      </c>
    </row>
    <row r="14" spans="1:3" x14ac:dyDescent="0.3">
      <c r="A14" s="5"/>
      <c r="B14" s="31"/>
      <c r="C14" s="31"/>
    </row>
    <row r="15" spans="1:3" x14ac:dyDescent="0.3">
      <c r="A15" s="37" t="s">
        <v>62</v>
      </c>
      <c r="B15" s="31"/>
      <c r="C15" s="31"/>
    </row>
    <row r="16" spans="1:3" x14ac:dyDescent="0.3">
      <c r="A16" s="5" t="s">
        <v>75</v>
      </c>
      <c r="B16" s="31">
        <v>0</v>
      </c>
      <c r="C16" s="31">
        <v>-3</v>
      </c>
    </row>
    <row r="17" spans="1:3" x14ac:dyDescent="0.3">
      <c r="A17" s="5" t="s">
        <v>63</v>
      </c>
      <c r="B17" s="31">
        <v>-27</v>
      </c>
      <c r="C17" s="31">
        <v>-22</v>
      </c>
    </row>
    <row r="18" spans="1:3" x14ac:dyDescent="0.3">
      <c r="A18" s="5" t="s">
        <v>64</v>
      </c>
      <c r="B18" s="31">
        <v>-39</v>
      </c>
      <c r="C18" s="31">
        <v>-208</v>
      </c>
    </row>
    <row r="19" spans="1:3" x14ac:dyDescent="0.3">
      <c r="A19" s="5" t="s">
        <v>65</v>
      </c>
      <c r="B19" s="31">
        <v>-112</v>
      </c>
      <c r="C19" s="31">
        <v>-235</v>
      </c>
    </row>
    <row r="20" spans="1:3" x14ac:dyDescent="0.3">
      <c r="A20" s="5" t="s">
        <v>66</v>
      </c>
      <c r="B20" s="31">
        <v>-73</v>
      </c>
      <c r="C20" s="31">
        <v>-17</v>
      </c>
    </row>
    <row r="21" spans="1:3" x14ac:dyDescent="0.3">
      <c r="A21" s="5" t="s">
        <v>67</v>
      </c>
      <c r="B21" s="31">
        <v>57</v>
      </c>
      <c r="C21" s="31">
        <v>50</v>
      </c>
    </row>
    <row r="22" spans="1:3" x14ac:dyDescent="0.3">
      <c r="A22" s="5" t="s">
        <v>152</v>
      </c>
      <c r="B22" s="31">
        <v>-709</v>
      </c>
      <c r="C22" s="31">
        <v>0</v>
      </c>
    </row>
    <row r="23" spans="1:3" x14ac:dyDescent="0.3">
      <c r="A23" s="37" t="s">
        <v>153</v>
      </c>
      <c r="B23" s="112">
        <f>SUM(B17:B22)</f>
        <v>-903</v>
      </c>
      <c r="C23" s="112">
        <f>SUM(C16:C22)</f>
        <v>-435</v>
      </c>
    </row>
    <row r="24" spans="1:3" x14ac:dyDescent="0.3">
      <c r="A24" s="5"/>
      <c r="B24" s="31"/>
      <c r="C24" s="31"/>
    </row>
    <row r="25" spans="1:3" x14ac:dyDescent="0.3">
      <c r="A25" s="37" t="s">
        <v>68</v>
      </c>
      <c r="B25" s="31"/>
      <c r="C25" s="31"/>
    </row>
    <row r="26" spans="1:3" x14ac:dyDescent="0.3">
      <c r="A26" s="5" t="s">
        <v>69</v>
      </c>
      <c r="B26" s="31">
        <v>2696</v>
      </c>
      <c r="C26" s="31">
        <v>100</v>
      </c>
    </row>
    <row r="27" spans="1:3" x14ac:dyDescent="0.3">
      <c r="A27" s="5" t="s">
        <v>70</v>
      </c>
      <c r="B27" s="31">
        <v>2465</v>
      </c>
      <c r="C27" s="31">
        <v>597</v>
      </c>
    </row>
    <row r="28" spans="1:3" x14ac:dyDescent="0.3">
      <c r="A28" s="5" t="s">
        <v>71</v>
      </c>
      <c r="B28" s="31">
        <v>-1730</v>
      </c>
      <c r="C28" s="31">
        <v>-312</v>
      </c>
    </row>
    <row r="29" spans="1:3" x14ac:dyDescent="0.3">
      <c r="A29" s="5" t="s">
        <v>72</v>
      </c>
      <c r="B29" s="31">
        <v>-418</v>
      </c>
      <c r="C29" s="31">
        <v>-411</v>
      </c>
    </row>
    <row r="30" spans="1:3" x14ac:dyDescent="0.3">
      <c r="A30" s="5" t="s">
        <v>73</v>
      </c>
      <c r="B30" s="31">
        <v>-9</v>
      </c>
      <c r="C30" s="31">
        <v>-10</v>
      </c>
    </row>
    <row r="31" spans="1:3" x14ac:dyDescent="0.3">
      <c r="A31" s="37" t="s">
        <v>154</v>
      </c>
      <c r="B31" s="112">
        <f>SUM(B26:B30)</f>
        <v>3004</v>
      </c>
      <c r="C31" s="112">
        <f>SUM(C26:C30)</f>
        <v>-36</v>
      </c>
    </row>
    <row r="32" spans="1:3" x14ac:dyDescent="0.3">
      <c r="A32" s="5"/>
      <c r="B32" s="31"/>
      <c r="C32" s="31"/>
    </row>
    <row r="33" spans="1:5" x14ac:dyDescent="0.3">
      <c r="A33" s="37" t="s">
        <v>155</v>
      </c>
      <c r="B33" s="31">
        <f>B13+B23+B31</f>
        <v>2622</v>
      </c>
      <c r="C33" s="31">
        <f>C13+C23+C31</f>
        <v>-60</v>
      </c>
      <c r="D33" s="100"/>
      <c r="E33" s="101"/>
    </row>
    <row r="34" spans="1:5" x14ac:dyDescent="0.3">
      <c r="A34" s="5"/>
      <c r="B34" s="31"/>
      <c r="C34" s="31"/>
    </row>
    <row r="35" spans="1:5" x14ac:dyDescent="0.3">
      <c r="A35" s="5" t="s">
        <v>156</v>
      </c>
      <c r="B35" s="31">
        <v>259</v>
      </c>
      <c r="C35" s="31">
        <v>318</v>
      </c>
    </row>
    <row r="36" spans="1:5" x14ac:dyDescent="0.3">
      <c r="A36" s="5" t="s">
        <v>157</v>
      </c>
      <c r="B36" s="31">
        <v>-2</v>
      </c>
      <c r="C36" s="31">
        <v>1</v>
      </c>
    </row>
    <row r="37" spans="1:5" x14ac:dyDescent="0.3">
      <c r="A37" s="5"/>
      <c r="B37" s="31"/>
      <c r="C37" s="31"/>
    </row>
    <row r="38" spans="1:5" x14ac:dyDescent="0.3">
      <c r="A38" s="37" t="s">
        <v>158</v>
      </c>
      <c r="B38" s="112">
        <f t="shared" ref="B38:C38" si="0">B36+B35+B33</f>
        <v>2879</v>
      </c>
      <c r="C38" s="112">
        <f t="shared" si="0"/>
        <v>259</v>
      </c>
    </row>
    <row r="39" spans="1:5" x14ac:dyDescent="0.3">
      <c r="A39" s="5"/>
      <c r="B39" s="88"/>
      <c r="C39" s="88"/>
    </row>
    <row r="40" spans="1:5" x14ac:dyDescent="0.3">
      <c r="B40" s="88"/>
      <c r="C40" s="88"/>
    </row>
    <row r="41" spans="1:5" x14ac:dyDescent="0.3">
      <c r="B41" s="88"/>
      <c r="C41" s="88"/>
    </row>
    <row r="42" spans="1:5" x14ac:dyDescent="0.3">
      <c r="B42" s="88"/>
      <c r="C42" s="88"/>
    </row>
    <row r="43" spans="1:5" x14ac:dyDescent="0.3">
      <c r="B43" s="88"/>
      <c r="C43" s="88"/>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zoomScale="85" zoomScaleNormal="85" workbookViewId="0">
      <pane xSplit="2" ySplit="4" topLeftCell="C14" activePane="bottomRight" state="frozen"/>
      <selection pane="topRight" activeCell="C1" sqref="C1"/>
      <selection pane="bottomLeft" activeCell="A5" sqref="A5"/>
      <selection pane="bottomRight" activeCell="R22" sqref="R22"/>
    </sheetView>
  </sheetViews>
  <sheetFormatPr defaultColWidth="9.1796875" defaultRowHeight="11.5" x14ac:dyDescent="0.25"/>
  <cols>
    <col min="1" max="1" width="12.81640625" style="5" customWidth="1"/>
    <col min="2" max="2" width="31" style="5" customWidth="1"/>
    <col min="3" max="3" width="11" style="4" bestFit="1" customWidth="1"/>
    <col min="4" max="4" width="14.453125" style="4" customWidth="1"/>
    <col min="5" max="6" width="13.1796875" style="4" customWidth="1"/>
    <col min="7" max="7" width="10" style="4" bestFit="1" customWidth="1"/>
    <col min="8" max="9" width="11" style="4" bestFit="1" customWidth="1"/>
    <col min="10" max="10" width="11" style="4" customWidth="1"/>
    <col min="11" max="11" width="10.1796875" style="4" customWidth="1"/>
    <col min="12" max="12" width="10.453125" style="4" bestFit="1" customWidth="1"/>
    <col min="13" max="13" width="11.7265625" style="5" customWidth="1"/>
    <col min="14" max="14" width="11" style="5" customWidth="1"/>
    <col min="15" max="15" width="12.453125" style="5" customWidth="1"/>
    <col min="16" max="16" width="16.1796875" style="5" customWidth="1"/>
    <col min="17" max="17" width="14.453125" style="37" customWidth="1"/>
    <col min="18" max="18" width="41" style="5" customWidth="1"/>
    <col min="19" max="19" width="45.81640625" style="5" customWidth="1"/>
    <col min="20" max="20" width="9.81640625" style="5" hidden="1" customWidth="1"/>
    <col min="21" max="21" width="8.54296875" style="5" hidden="1" customWidth="1"/>
    <col min="22" max="22" width="7.26953125" style="5" hidden="1" customWidth="1"/>
    <col min="23" max="25" width="9.1796875" style="5" hidden="1" customWidth="1"/>
    <col min="26" max="16384" width="9.1796875" style="5"/>
  </cols>
  <sheetData>
    <row r="1" spans="1:25" x14ac:dyDescent="0.25">
      <c r="A1" s="2" t="s">
        <v>0</v>
      </c>
    </row>
    <row r="2" spans="1:25" ht="12" thickBot="1" x14ac:dyDescent="0.3">
      <c r="A2" s="2" t="s">
        <v>132</v>
      </c>
      <c r="B2" s="1"/>
    </row>
    <row r="3" spans="1:25" ht="24.75" customHeight="1" x14ac:dyDescent="0.25">
      <c r="C3" s="38" t="s">
        <v>81</v>
      </c>
      <c r="D3" s="148" t="s">
        <v>82</v>
      </c>
      <c r="E3" s="149"/>
      <c r="F3" s="149"/>
      <c r="G3" s="149"/>
      <c r="H3" s="149"/>
      <c r="I3" s="149"/>
      <c r="J3" s="150"/>
      <c r="K3" s="39"/>
      <c r="L3" s="148" t="s">
        <v>83</v>
      </c>
      <c r="M3" s="149"/>
      <c r="N3" s="149"/>
      <c r="O3" s="40"/>
      <c r="P3" s="41" t="s">
        <v>141</v>
      </c>
      <c r="Q3" s="42" t="s">
        <v>84</v>
      </c>
    </row>
    <row r="4" spans="1:25" ht="35" thickBot="1" x14ac:dyDescent="0.3">
      <c r="A4" s="5" t="s">
        <v>22</v>
      </c>
      <c r="B4" s="5" t="s">
        <v>85</v>
      </c>
      <c r="C4" s="43" t="s">
        <v>86</v>
      </c>
      <c r="D4" s="44" t="s">
        <v>87</v>
      </c>
      <c r="E4" s="45" t="s">
        <v>88</v>
      </c>
      <c r="F4" s="45" t="s">
        <v>89</v>
      </c>
      <c r="G4" s="45" t="s">
        <v>90</v>
      </c>
      <c r="H4" s="46" t="s">
        <v>91</v>
      </c>
      <c r="I4" s="46" t="s">
        <v>92</v>
      </c>
      <c r="J4" s="47" t="s">
        <v>93</v>
      </c>
      <c r="K4" s="48" t="s">
        <v>94</v>
      </c>
      <c r="L4" s="75" t="s">
        <v>95</v>
      </c>
      <c r="M4" s="76" t="s">
        <v>96</v>
      </c>
      <c r="N4" s="76" t="s">
        <v>98</v>
      </c>
      <c r="O4" s="77" t="s">
        <v>99</v>
      </c>
      <c r="P4" s="78" t="s">
        <v>141</v>
      </c>
      <c r="Q4" s="79" t="s">
        <v>84</v>
      </c>
      <c r="T4" s="5" t="s">
        <v>100</v>
      </c>
      <c r="W4" s="5" t="s">
        <v>101</v>
      </c>
    </row>
    <row r="5" spans="1:25" x14ac:dyDescent="0.25">
      <c r="C5" s="59"/>
      <c r="D5" s="59"/>
      <c r="E5" s="59"/>
      <c r="F5" s="59"/>
      <c r="G5" s="59"/>
      <c r="H5" s="59"/>
      <c r="I5" s="59"/>
      <c r="J5" s="59"/>
      <c r="K5" s="59"/>
      <c r="L5" s="59"/>
      <c r="M5" s="59"/>
      <c r="N5" s="59"/>
      <c r="O5" s="59"/>
      <c r="P5" s="59"/>
      <c r="Q5" s="85"/>
    </row>
    <row r="6" spans="1:25" s="54" customFormat="1" x14ac:dyDescent="0.25">
      <c r="A6" s="55">
        <v>2013</v>
      </c>
      <c r="B6" s="55" t="s">
        <v>102</v>
      </c>
      <c r="C6" s="115">
        <v>1</v>
      </c>
      <c r="D6" s="115">
        <v>1</v>
      </c>
      <c r="E6" s="115">
        <v>1</v>
      </c>
      <c r="F6" s="115"/>
      <c r="G6" s="115">
        <v>0.751</v>
      </c>
      <c r="H6" s="115">
        <v>0.5</v>
      </c>
      <c r="I6" s="115">
        <v>0.5</v>
      </c>
      <c r="J6" s="115">
        <v>1</v>
      </c>
      <c r="K6" s="125"/>
      <c r="L6" s="115">
        <v>0.75</v>
      </c>
      <c r="M6" s="115">
        <v>0.67500000000000004</v>
      </c>
      <c r="N6" s="115">
        <v>0.75</v>
      </c>
      <c r="O6" s="58"/>
      <c r="P6" s="115">
        <v>1</v>
      </c>
      <c r="Q6" s="80"/>
    </row>
    <row r="7" spans="1:25" x14ac:dyDescent="0.25">
      <c r="B7" s="135" t="s">
        <v>142</v>
      </c>
      <c r="C7" s="128"/>
      <c r="D7" s="62"/>
      <c r="E7" s="62"/>
      <c r="F7" s="63"/>
      <c r="G7" s="62"/>
      <c r="H7" s="62"/>
      <c r="I7" s="62"/>
      <c r="J7" s="62"/>
      <c r="K7" s="128"/>
      <c r="L7" s="62"/>
      <c r="M7" s="62"/>
      <c r="N7" s="62"/>
      <c r="O7" s="128"/>
      <c r="P7" s="62"/>
      <c r="Q7" s="128"/>
    </row>
    <row r="8" spans="1:25" x14ac:dyDescent="0.25">
      <c r="A8" s="5">
        <v>2013</v>
      </c>
      <c r="B8" s="5" t="s">
        <v>103</v>
      </c>
      <c r="C8" s="66">
        <v>496</v>
      </c>
      <c r="D8" s="73">
        <v>143</v>
      </c>
      <c r="E8" s="73">
        <v>62</v>
      </c>
      <c r="F8" s="65"/>
      <c r="G8" s="73">
        <v>75</v>
      </c>
      <c r="H8" s="73">
        <v>94</v>
      </c>
      <c r="I8" s="73">
        <v>105</v>
      </c>
      <c r="J8" s="73">
        <v>0</v>
      </c>
      <c r="K8" s="66">
        <f>SUM(D8:J8)</f>
        <v>479</v>
      </c>
      <c r="L8" s="73">
        <v>11</v>
      </c>
      <c r="M8" s="73">
        <v>5</v>
      </c>
      <c r="N8" s="64">
        <v>0</v>
      </c>
      <c r="O8" s="66">
        <f>SUM(L8:N8)</f>
        <v>16</v>
      </c>
      <c r="P8" s="64">
        <v>0</v>
      </c>
      <c r="Q8" s="81">
        <f>SUM(C8,K8,O8,P8)</f>
        <v>991</v>
      </c>
      <c r="S8" s="54"/>
      <c r="T8" s="49" t="e">
        <f>SUM(C8)+SUM(D8:J8)+SUM(#REF!)+SUM(L8:N8)+P8+#REF!</f>
        <v>#REF!</v>
      </c>
      <c r="U8" s="49" t="e">
        <f t="shared" ref="U8:U25" si="0">Q8-T8</f>
        <v>#REF!</v>
      </c>
      <c r="W8" s="49" t="e">
        <f>C8+K8+#REF!+O8+P8+#REF!</f>
        <v>#REF!</v>
      </c>
      <c r="X8" s="49" t="e">
        <f t="shared" ref="X8:X25" si="1">Q8-W8</f>
        <v>#REF!</v>
      </c>
    </row>
    <row r="9" spans="1:25" x14ac:dyDescent="0.25">
      <c r="A9" s="5">
        <v>2013</v>
      </c>
      <c r="B9" s="5" t="s">
        <v>104</v>
      </c>
      <c r="C9" s="66">
        <v>46</v>
      </c>
      <c r="D9" s="73">
        <v>5</v>
      </c>
      <c r="E9" s="73">
        <v>2</v>
      </c>
      <c r="F9" s="65"/>
      <c r="G9" s="73" t="s">
        <v>118</v>
      </c>
      <c r="H9" s="73">
        <v>7</v>
      </c>
      <c r="I9" s="73">
        <v>2</v>
      </c>
      <c r="J9" s="73">
        <v>26</v>
      </c>
      <c r="K9" s="66">
        <f>SUM(D9:J9)</f>
        <v>42</v>
      </c>
      <c r="L9" s="73">
        <v>0</v>
      </c>
      <c r="M9" s="73">
        <v>1</v>
      </c>
      <c r="N9" s="64">
        <v>0</v>
      </c>
      <c r="O9" s="66">
        <f>SUM(L9:N9)</f>
        <v>1</v>
      </c>
      <c r="P9" s="73">
        <v>24</v>
      </c>
      <c r="Q9" s="81">
        <f>SUM(C9,K9,O9,P9)</f>
        <v>113</v>
      </c>
      <c r="T9" s="49" t="e">
        <f>SUM(C9)+SUM(D9:J9)+SUM(#REF!)+SUM(L9:N9)+P9+#REF!</f>
        <v>#REF!</v>
      </c>
      <c r="U9" s="49" t="e">
        <f t="shared" si="0"/>
        <v>#REF!</v>
      </c>
      <c r="W9" s="49" t="e">
        <f>C9+K9+#REF!+O9+P9+#REF!</f>
        <v>#REF!</v>
      </c>
      <c r="X9" s="49" t="e">
        <f t="shared" si="1"/>
        <v>#REF!</v>
      </c>
    </row>
    <row r="10" spans="1:25" ht="12" thickBot="1" x14ac:dyDescent="0.3">
      <c r="A10" s="5">
        <v>2013</v>
      </c>
      <c r="B10" s="50" t="s">
        <v>105</v>
      </c>
      <c r="C10" s="68">
        <f>SUM(C8:C9)</f>
        <v>542</v>
      </c>
      <c r="D10" s="74">
        <f>SUM(D8:D9)</f>
        <v>148</v>
      </c>
      <c r="E10" s="74">
        <f>SUM(E8:E9)</f>
        <v>64</v>
      </c>
      <c r="F10" s="67"/>
      <c r="G10" s="74">
        <f>SUM(G8:G9)</f>
        <v>75</v>
      </c>
      <c r="H10" s="74">
        <f>SUM(H8:H9)</f>
        <v>101</v>
      </c>
      <c r="I10" s="74">
        <f>SUM(I8:I9)</f>
        <v>107</v>
      </c>
      <c r="J10" s="74">
        <f>SUM(J8:J9)</f>
        <v>26</v>
      </c>
      <c r="K10" s="68">
        <f>SUM(D10:J10)</f>
        <v>521</v>
      </c>
      <c r="L10" s="74">
        <f>SUM(L8:L9)</f>
        <v>11</v>
      </c>
      <c r="M10" s="74">
        <f>SUM(M8:M9)</f>
        <v>6</v>
      </c>
      <c r="N10" s="74">
        <f>SUM(N8:N9)</f>
        <v>0</v>
      </c>
      <c r="O10" s="68">
        <f>SUM(L10:N10)</f>
        <v>17</v>
      </c>
      <c r="P10" s="74">
        <f>SUM(P8:P9)</f>
        <v>24</v>
      </c>
      <c r="Q10" s="82">
        <f>SUM(C10,K10,O10,P10)</f>
        <v>1104</v>
      </c>
      <c r="T10" s="49" t="e">
        <f>SUM(C10)+SUM(D10:J10)+SUM(#REF!)+SUM(L10:N10)+P10+#REF!</f>
        <v>#REF!</v>
      </c>
      <c r="U10" s="49" t="e">
        <f t="shared" si="0"/>
        <v>#REF!</v>
      </c>
      <c r="W10" s="49" t="e">
        <f>C10+K10+#REF!+O10+P10+#REF!</f>
        <v>#REF!</v>
      </c>
      <c r="X10" s="49" t="e">
        <f t="shared" si="1"/>
        <v>#REF!</v>
      </c>
      <c r="Y10" s="5" t="s">
        <v>119</v>
      </c>
    </row>
    <row r="11" spans="1:25" x14ac:dyDescent="0.25">
      <c r="C11" s="66"/>
      <c r="D11" s="73"/>
      <c r="E11" s="73"/>
      <c r="F11" s="65"/>
      <c r="G11" s="73"/>
      <c r="H11" s="73"/>
      <c r="I11" s="73"/>
      <c r="J11" s="73"/>
      <c r="K11" s="66"/>
      <c r="L11" s="73"/>
      <c r="M11" s="73"/>
      <c r="N11" s="64"/>
      <c r="O11" s="66"/>
      <c r="P11" s="73"/>
      <c r="Q11" s="81"/>
      <c r="T11" s="49"/>
      <c r="U11" s="49"/>
      <c r="W11" s="49"/>
      <c r="X11" s="49"/>
    </row>
    <row r="12" spans="1:25" x14ac:dyDescent="0.25">
      <c r="A12" s="5">
        <v>2013</v>
      </c>
      <c r="B12" s="21" t="s">
        <v>106</v>
      </c>
      <c r="C12" s="72">
        <f>-(C10-C14)</f>
        <v>-101</v>
      </c>
      <c r="D12" s="102">
        <f>-(D10-D14)</f>
        <v>-31</v>
      </c>
      <c r="E12" s="102">
        <f>-(E10-E14)</f>
        <v>-27</v>
      </c>
      <c r="F12" s="71"/>
      <c r="G12" s="102">
        <f t="shared" ref="G12:P12" si="2">-(G10-G14)</f>
        <v>-21</v>
      </c>
      <c r="H12" s="102">
        <f t="shared" si="2"/>
        <v>-13</v>
      </c>
      <c r="I12" s="102">
        <f t="shared" si="2"/>
        <v>-22</v>
      </c>
      <c r="J12" s="102">
        <f t="shared" si="2"/>
        <v>-15</v>
      </c>
      <c r="K12" s="72">
        <f t="shared" si="2"/>
        <v>-129</v>
      </c>
      <c r="L12" s="102">
        <f t="shared" si="2"/>
        <v>-5</v>
      </c>
      <c r="M12" s="102">
        <f t="shared" si="2"/>
        <v>-11</v>
      </c>
      <c r="N12" s="102">
        <f t="shared" si="2"/>
        <v>-4</v>
      </c>
      <c r="O12" s="72">
        <f t="shared" si="2"/>
        <v>-20</v>
      </c>
      <c r="P12" s="102">
        <f t="shared" si="2"/>
        <v>-26</v>
      </c>
      <c r="Q12" s="83">
        <f>SUM(C12,K12,O12,P12)</f>
        <v>-276</v>
      </c>
      <c r="T12" s="49"/>
      <c r="U12" s="49"/>
      <c r="W12" s="49"/>
      <c r="X12" s="49"/>
    </row>
    <row r="13" spans="1:25" x14ac:dyDescent="0.25">
      <c r="C13" s="66"/>
      <c r="D13" s="73"/>
      <c r="E13" s="73"/>
      <c r="F13" s="65"/>
      <c r="G13" s="73"/>
      <c r="H13" s="73"/>
      <c r="I13" s="73"/>
      <c r="J13" s="73"/>
      <c r="K13" s="66"/>
      <c r="L13" s="73"/>
      <c r="M13" s="73"/>
      <c r="N13" s="64"/>
      <c r="O13" s="66"/>
      <c r="P13" s="73"/>
      <c r="Q13" s="81"/>
      <c r="T13" s="49"/>
      <c r="U13" s="49"/>
      <c r="W13" s="49"/>
      <c r="X13" s="49"/>
    </row>
    <row r="14" spans="1:25" x14ac:dyDescent="0.25">
      <c r="A14" s="5">
        <v>2013</v>
      </c>
      <c r="B14" s="5" t="s">
        <v>107</v>
      </c>
      <c r="C14" s="66">
        <f>C17</f>
        <v>441</v>
      </c>
      <c r="D14" s="73">
        <f>D17</f>
        <v>117</v>
      </c>
      <c r="E14" s="73">
        <f>E17</f>
        <v>37</v>
      </c>
      <c r="F14" s="65"/>
      <c r="G14" s="73">
        <f t="shared" ref="G14:P14" si="3">G17</f>
        <v>54</v>
      </c>
      <c r="H14" s="73">
        <f t="shared" si="3"/>
        <v>88</v>
      </c>
      <c r="I14" s="73">
        <f t="shared" si="3"/>
        <v>85</v>
      </c>
      <c r="J14" s="73">
        <f t="shared" si="3"/>
        <v>11</v>
      </c>
      <c r="K14" s="66">
        <f t="shared" si="3"/>
        <v>392</v>
      </c>
      <c r="L14" s="73">
        <f t="shared" si="3"/>
        <v>6</v>
      </c>
      <c r="M14" s="73">
        <f t="shared" si="3"/>
        <v>-5</v>
      </c>
      <c r="N14" s="73">
        <f t="shared" si="3"/>
        <v>-4</v>
      </c>
      <c r="O14" s="66">
        <f t="shared" si="3"/>
        <v>-3</v>
      </c>
      <c r="P14" s="73">
        <f t="shared" si="3"/>
        <v>-2</v>
      </c>
      <c r="Q14" s="81">
        <f>SUM(C14,K14,O14,P14)</f>
        <v>828</v>
      </c>
      <c r="T14" s="49" t="e">
        <f>SUM(C14)+SUM(D14:J14)+SUM(#REF!)+SUM(L14:N14)+P14+#REF!</f>
        <v>#REF!</v>
      </c>
      <c r="U14" s="49" t="e">
        <f t="shared" si="0"/>
        <v>#REF!</v>
      </c>
      <c r="W14" s="49" t="e">
        <f>C14+K14+#REF!+O14+P14+#REF!</f>
        <v>#REF!</v>
      </c>
      <c r="X14" s="49" t="e">
        <f t="shared" si="1"/>
        <v>#REF!</v>
      </c>
    </row>
    <row r="15" spans="1:25" x14ac:dyDescent="0.25">
      <c r="B15" s="54"/>
      <c r="C15" s="66"/>
      <c r="D15" s="73"/>
      <c r="E15" s="73"/>
      <c r="F15" s="65"/>
      <c r="G15" s="73"/>
      <c r="H15" s="73"/>
      <c r="I15" s="73"/>
      <c r="J15" s="73"/>
      <c r="K15" s="66"/>
      <c r="L15" s="73"/>
      <c r="M15" s="73"/>
      <c r="N15" s="64"/>
      <c r="O15" s="66"/>
      <c r="P15" s="64"/>
      <c r="Q15" s="81"/>
      <c r="T15" s="49" t="e">
        <f>SUM(C15)+SUM(D15:J15)+SUM(#REF!)+SUM(L15:N15)+P15+#REF!</f>
        <v>#REF!</v>
      </c>
      <c r="U15" s="49" t="e">
        <f t="shared" si="0"/>
        <v>#REF!</v>
      </c>
      <c r="W15" s="49" t="e">
        <f>C15+K15+#REF!+O15+P15+#REF!</f>
        <v>#REF!</v>
      </c>
      <c r="X15" s="49" t="e">
        <f t="shared" si="1"/>
        <v>#REF!</v>
      </c>
    </row>
    <row r="16" spans="1:25" x14ac:dyDescent="0.25">
      <c r="A16" s="5">
        <v>2013</v>
      </c>
      <c r="B16" s="54" t="s">
        <v>108</v>
      </c>
      <c r="C16" s="66">
        <v>0</v>
      </c>
      <c r="D16" s="73">
        <v>0</v>
      </c>
      <c r="E16" s="73">
        <v>0</v>
      </c>
      <c r="F16" s="65"/>
      <c r="G16" s="73">
        <v>0</v>
      </c>
      <c r="H16" s="73">
        <v>0</v>
      </c>
      <c r="I16" s="73">
        <v>0</v>
      </c>
      <c r="J16" s="73">
        <v>0</v>
      </c>
      <c r="K16" s="66">
        <f>SUM(D16:J16)</f>
        <v>0</v>
      </c>
      <c r="L16" s="73">
        <v>0</v>
      </c>
      <c r="M16" s="73">
        <v>0</v>
      </c>
      <c r="N16" s="73">
        <v>0</v>
      </c>
      <c r="O16" s="66">
        <f>SUM(H16:N16)</f>
        <v>0</v>
      </c>
      <c r="P16" s="73">
        <v>0</v>
      </c>
      <c r="Q16" s="81">
        <f>SUM(C16,K16,O16,P16)</f>
        <v>0</v>
      </c>
      <c r="T16" s="49" t="e">
        <f>SUM(C16)+SUM(D16:J16)+SUM(#REF!)+SUM(L16:N16)+P16+#REF!</f>
        <v>#REF!</v>
      </c>
      <c r="U16" s="49" t="e">
        <f t="shared" si="0"/>
        <v>#REF!</v>
      </c>
      <c r="W16" s="49" t="e">
        <f>C16+K16+#REF!+O16+P16+#REF!</f>
        <v>#REF!</v>
      </c>
      <c r="X16" s="49" t="e">
        <f t="shared" si="1"/>
        <v>#REF!</v>
      </c>
    </row>
    <row r="17" spans="1:24" ht="12" thickBot="1" x14ac:dyDescent="0.3">
      <c r="A17" s="5">
        <v>2013</v>
      </c>
      <c r="B17" s="123" t="s">
        <v>109</v>
      </c>
      <c r="C17" s="68">
        <v>441</v>
      </c>
      <c r="D17" s="74">
        <v>117</v>
      </c>
      <c r="E17" s="74">
        <v>37</v>
      </c>
      <c r="F17" s="67"/>
      <c r="G17" s="74">
        <v>54</v>
      </c>
      <c r="H17" s="74">
        <v>88</v>
      </c>
      <c r="I17" s="74">
        <v>85</v>
      </c>
      <c r="J17" s="74">
        <v>11</v>
      </c>
      <c r="K17" s="68">
        <f>SUM(D17:J17)</f>
        <v>392</v>
      </c>
      <c r="L17" s="74">
        <v>6</v>
      </c>
      <c r="M17" s="74">
        <v>-5</v>
      </c>
      <c r="N17" s="74">
        <v>-4</v>
      </c>
      <c r="O17" s="68">
        <f>SUM(L17:N17)</f>
        <v>-3</v>
      </c>
      <c r="P17" s="74">
        <v>-2</v>
      </c>
      <c r="Q17" s="82">
        <f>SUM(C17,K17,O17,P17)</f>
        <v>828</v>
      </c>
      <c r="T17" s="49" t="e">
        <f>SUM(C17)+SUM(D17:J17)+SUM(#REF!)+SUM(L17:N17)+P17+#REF!</f>
        <v>#REF!</v>
      </c>
      <c r="U17" s="49" t="e">
        <f t="shared" si="0"/>
        <v>#REF!</v>
      </c>
      <c r="W17" s="49" t="e">
        <f>C17+K17+#REF!+O17+P17+#REF!</f>
        <v>#REF!</v>
      </c>
      <c r="X17" s="49" t="e">
        <f t="shared" si="1"/>
        <v>#REF!</v>
      </c>
    </row>
    <row r="18" spans="1:24" x14ac:dyDescent="0.25">
      <c r="B18" s="54"/>
      <c r="C18" s="66"/>
      <c r="D18" s="73"/>
      <c r="E18" s="73"/>
      <c r="F18" s="65"/>
      <c r="G18" s="73"/>
      <c r="H18" s="73"/>
      <c r="I18" s="73"/>
      <c r="J18" s="73"/>
      <c r="K18" s="66"/>
      <c r="L18" s="73"/>
      <c r="M18" s="73"/>
      <c r="N18" s="73"/>
      <c r="O18" s="66"/>
      <c r="P18" s="73"/>
      <c r="Q18" s="81"/>
      <c r="T18" s="49" t="e">
        <f>SUM(C18)+SUM(D18:J18)+SUM(#REF!)+SUM(L18:N18)+P18+#REF!</f>
        <v>#REF!</v>
      </c>
      <c r="U18" s="49" t="e">
        <f t="shared" si="0"/>
        <v>#REF!</v>
      </c>
      <c r="W18" s="49" t="e">
        <f>C18+K18+#REF!+O18+P18+#REF!</f>
        <v>#REF!</v>
      </c>
      <c r="X18" s="49" t="e">
        <f t="shared" si="1"/>
        <v>#REF!</v>
      </c>
    </row>
    <row r="19" spans="1:24" x14ac:dyDescent="0.25">
      <c r="A19" s="5">
        <v>2013</v>
      </c>
      <c r="B19" s="54" t="s">
        <v>110</v>
      </c>
      <c r="C19" s="66">
        <v>5</v>
      </c>
      <c r="D19" s="73">
        <v>1</v>
      </c>
      <c r="E19" s="73">
        <v>1</v>
      </c>
      <c r="F19" s="65"/>
      <c r="G19" s="73" t="s">
        <v>118</v>
      </c>
      <c r="H19" s="73">
        <v>1</v>
      </c>
      <c r="I19" s="73">
        <v>2</v>
      </c>
      <c r="J19" s="73" t="s">
        <v>118</v>
      </c>
      <c r="K19" s="66">
        <f>SUM(D19:J19)</f>
        <v>5</v>
      </c>
      <c r="L19" s="73">
        <v>0</v>
      </c>
      <c r="M19" s="73">
        <v>1</v>
      </c>
      <c r="N19" s="73" t="s">
        <v>118</v>
      </c>
      <c r="O19" s="66">
        <f>SUM(L19:N19)</f>
        <v>1</v>
      </c>
      <c r="P19" s="73">
        <v>100</v>
      </c>
      <c r="Q19" s="81">
        <f>SUM(C19,K19,O19,P19)</f>
        <v>111</v>
      </c>
      <c r="T19" s="49" t="e">
        <f>SUM(C19)+SUM(D19:J19)+SUM(#REF!)+SUM(L19:N19)+P19+#REF!</f>
        <v>#REF!</v>
      </c>
      <c r="U19" s="49" t="e">
        <f t="shared" si="0"/>
        <v>#REF!</v>
      </c>
      <c r="W19" s="49" t="e">
        <f>C19+K19+#REF!+O19+P19+#REF!</f>
        <v>#REF!</v>
      </c>
      <c r="X19" s="49" t="e">
        <f t="shared" si="1"/>
        <v>#REF!</v>
      </c>
    </row>
    <row r="20" spans="1:24" x14ac:dyDescent="0.25">
      <c r="A20" s="5">
        <v>2013</v>
      </c>
      <c r="B20" s="54" t="s">
        <v>111</v>
      </c>
      <c r="C20" s="66">
        <v>-62</v>
      </c>
      <c r="D20" s="73">
        <v>-37</v>
      </c>
      <c r="E20" s="73">
        <v>-21</v>
      </c>
      <c r="F20" s="65"/>
      <c r="G20" s="73">
        <v>-33</v>
      </c>
      <c r="H20" s="73">
        <v>-15</v>
      </c>
      <c r="I20" s="73">
        <v>-146</v>
      </c>
      <c r="J20" s="73" t="s">
        <v>118</v>
      </c>
      <c r="K20" s="66">
        <f>SUM(D20:J20)</f>
        <v>-252</v>
      </c>
      <c r="L20" s="73">
        <v>-14</v>
      </c>
      <c r="M20" s="73">
        <v>-28</v>
      </c>
      <c r="N20" s="73">
        <v>-2</v>
      </c>
      <c r="O20" s="66">
        <f>SUM(L20:N20)</f>
        <v>-44</v>
      </c>
      <c r="P20" s="73">
        <v>-181</v>
      </c>
      <c r="Q20" s="81">
        <f>SUM(C20,K20,O20,P20)</f>
        <v>-539</v>
      </c>
      <c r="T20" s="49" t="e">
        <f>SUM(C20)+SUM(D20:J20)+SUM(#REF!)+SUM(L20:N20)+P20+#REF!</f>
        <v>#REF!</v>
      </c>
      <c r="U20" s="49" t="e">
        <f t="shared" si="0"/>
        <v>#REF!</v>
      </c>
      <c r="W20" s="49" t="e">
        <f>C20+K20+#REF!+O20+P20+#REF!</f>
        <v>#REF!</v>
      </c>
      <c r="X20" s="49" t="e">
        <f t="shared" si="1"/>
        <v>#REF!</v>
      </c>
    </row>
    <row r="21" spans="1:24" x14ac:dyDescent="0.25">
      <c r="A21" s="5">
        <v>2013</v>
      </c>
      <c r="B21" s="124" t="s">
        <v>112</v>
      </c>
      <c r="C21" s="66">
        <v>-147</v>
      </c>
      <c r="D21" s="73">
        <v>-64</v>
      </c>
      <c r="E21" s="73">
        <v>-25</v>
      </c>
      <c r="F21" s="65"/>
      <c r="G21" s="73">
        <v>-39</v>
      </c>
      <c r="H21" s="73">
        <v>-34</v>
      </c>
      <c r="I21" s="73">
        <v>-34</v>
      </c>
      <c r="J21" s="73">
        <v>-1</v>
      </c>
      <c r="K21" s="66">
        <f>SUM(D21:J21)</f>
        <v>-197</v>
      </c>
      <c r="L21" s="73">
        <v>-3</v>
      </c>
      <c r="M21" s="73">
        <v>-8</v>
      </c>
      <c r="N21" s="64" t="s">
        <v>118</v>
      </c>
      <c r="O21" s="66">
        <f>SUM(L21:N21)</f>
        <v>-11</v>
      </c>
      <c r="P21" s="73">
        <v>-23</v>
      </c>
      <c r="Q21" s="81">
        <f>SUM(C21,K21,O21,P21)</f>
        <v>-378</v>
      </c>
      <c r="T21" s="49" t="e">
        <f>SUM(C21)+SUM(D21:J21)+SUM(#REF!)+SUM(L21:N21)+P21+#REF!</f>
        <v>#REF!</v>
      </c>
      <c r="U21" s="49" t="e">
        <f t="shared" si="0"/>
        <v>#REF!</v>
      </c>
      <c r="W21" s="49" t="e">
        <f>C21+K21+#REF!+O21+P21+#REF!</f>
        <v>#REF!</v>
      </c>
      <c r="X21" s="49" t="e">
        <f t="shared" si="1"/>
        <v>#REF!</v>
      </c>
    </row>
    <row r="22" spans="1:24" ht="12" thickBot="1" x14ac:dyDescent="0.3">
      <c r="A22" s="5">
        <v>2013</v>
      </c>
      <c r="B22" s="123" t="s">
        <v>113</v>
      </c>
      <c r="C22" s="68">
        <f>SUM(C17,C19,C20,C21)</f>
        <v>237</v>
      </c>
      <c r="D22" s="74">
        <f>SUM(D17,D19,D20,D21)</f>
        <v>17</v>
      </c>
      <c r="E22" s="74">
        <f>SUM(E17,E19,E20,E21)</f>
        <v>-8</v>
      </c>
      <c r="F22" s="67"/>
      <c r="G22" s="74">
        <f t="shared" ref="G22:P22" si="4">SUM(G17,G19,G20,G21)</f>
        <v>-18</v>
      </c>
      <c r="H22" s="74">
        <f t="shared" si="4"/>
        <v>40</v>
      </c>
      <c r="I22" s="74">
        <f t="shared" si="4"/>
        <v>-93</v>
      </c>
      <c r="J22" s="74">
        <f t="shared" si="4"/>
        <v>10</v>
      </c>
      <c r="K22" s="68">
        <f t="shared" si="4"/>
        <v>-52</v>
      </c>
      <c r="L22" s="74">
        <f t="shared" si="4"/>
        <v>-11</v>
      </c>
      <c r="M22" s="74">
        <f t="shared" si="4"/>
        <v>-40</v>
      </c>
      <c r="N22" s="74">
        <f t="shared" si="4"/>
        <v>-6</v>
      </c>
      <c r="O22" s="68">
        <f t="shared" si="4"/>
        <v>-57</v>
      </c>
      <c r="P22" s="74">
        <f t="shared" si="4"/>
        <v>-106</v>
      </c>
      <c r="Q22" s="82">
        <f>SUM(C22,K22,O22,P22)</f>
        <v>22</v>
      </c>
      <c r="T22" s="49" t="e">
        <f>SUM(C22)+SUM(D22:J22)+SUM(#REF!)+SUM(L22:N22)+P22+#REF!</f>
        <v>#REF!</v>
      </c>
      <c r="U22" s="49" t="e">
        <f t="shared" si="0"/>
        <v>#REF!</v>
      </c>
      <c r="W22" s="49" t="e">
        <f>C22+K22+#REF!+O22+P22+#REF!</f>
        <v>#REF!</v>
      </c>
      <c r="X22" s="49" t="e">
        <f t="shared" si="1"/>
        <v>#REF!</v>
      </c>
    </row>
    <row r="23" spans="1:24" x14ac:dyDescent="0.25">
      <c r="C23" s="66"/>
      <c r="D23" s="73"/>
      <c r="E23" s="73"/>
      <c r="F23" s="65"/>
      <c r="G23" s="73"/>
      <c r="H23" s="73"/>
      <c r="I23" s="73"/>
      <c r="J23" s="73"/>
      <c r="K23" s="66"/>
      <c r="L23" s="73"/>
      <c r="M23" s="73"/>
      <c r="N23" s="73"/>
      <c r="O23" s="66"/>
      <c r="P23" s="73"/>
      <c r="Q23" s="81"/>
      <c r="T23" s="49" t="e">
        <f>SUM(C23)+SUM(D23:J23)+SUM(#REF!)+SUM(L23:N23)+P23+#REF!</f>
        <v>#REF!</v>
      </c>
      <c r="U23" s="49" t="e">
        <f t="shared" si="0"/>
        <v>#REF!</v>
      </c>
      <c r="W23" s="49" t="e">
        <f>C23+K23+#REF!+O23+P23+#REF!</f>
        <v>#REF!</v>
      </c>
      <c r="X23" s="49" t="e">
        <f t="shared" si="1"/>
        <v>#REF!</v>
      </c>
    </row>
    <row r="24" spans="1:24" x14ac:dyDescent="0.25">
      <c r="A24" s="5">
        <v>2013</v>
      </c>
      <c r="B24" s="51" t="s">
        <v>114</v>
      </c>
      <c r="C24" s="70">
        <v>-32</v>
      </c>
      <c r="D24" s="113">
        <v>25</v>
      </c>
      <c r="E24" s="113">
        <v>-1</v>
      </c>
      <c r="F24" s="69"/>
      <c r="G24" s="113">
        <v>18</v>
      </c>
      <c r="H24" s="113">
        <v>-21</v>
      </c>
      <c r="I24" s="113">
        <v>12</v>
      </c>
      <c r="J24" s="113">
        <v>-3</v>
      </c>
      <c r="K24" s="70">
        <f>SUM(D24:J24)</f>
        <v>30</v>
      </c>
      <c r="L24" s="113">
        <v>8</v>
      </c>
      <c r="M24" s="113" t="s">
        <v>118</v>
      </c>
      <c r="N24" s="113">
        <v>22</v>
      </c>
      <c r="O24" s="70">
        <f>SUM(L24:N24)</f>
        <v>30</v>
      </c>
      <c r="P24" s="113">
        <v>44</v>
      </c>
      <c r="Q24" s="84">
        <f>SUM(C24,K24,O24,P24)</f>
        <v>72</v>
      </c>
      <c r="T24" s="49" t="e">
        <f>SUM(C24)+SUM(D24:J24)+SUM(#REF!)+SUM(L24:N24)+P24+#REF!</f>
        <v>#REF!</v>
      </c>
      <c r="U24" s="49" t="e">
        <f t="shared" si="0"/>
        <v>#REF!</v>
      </c>
      <c r="W24" s="49" t="e">
        <f>C24+K24+#REF!+O24+P24+#REF!</f>
        <v>#REF!</v>
      </c>
      <c r="X24" s="49" t="e">
        <f t="shared" si="1"/>
        <v>#REF!</v>
      </c>
    </row>
    <row r="25" spans="1:24" ht="12" thickBot="1" x14ac:dyDescent="0.3">
      <c r="A25" s="5">
        <v>2013</v>
      </c>
      <c r="B25" s="52" t="s">
        <v>115</v>
      </c>
      <c r="C25" s="68">
        <f>SUM(C22,C24)</f>
        <v>205</v>
      </c>
      <c r="D25" s="74">
        <f>SUM(D22,D24)</f>
        <v>42</v>
      </c>
      <c r="E25" s="74">
        <f>SUM(E22,E24)</f>
        <v>-9</v>
      </c>
      <c r="F25" s="67"/>
      <c r="G25" s="74">
        <f t="shared" ref="G25:P25" si="5">SUM(G22,G24)</f>
        <v>0</v>
      </c>
      <c r="H25" s="74">
        <f t="shared" si="5"/>
        <v>19</v>
      </c>
      <c r="I25" s="74">
        <f t="shared" si="5"/>
        <v>-81</v>
      </c>
      <c r="J25" s="74">
        <f t="shared" si="5"/>
        <v>7</v>
      </c>
      <c r="K25" s="68">
        <f t="shared" si="5"/>
        <v>-22</v>
      </c>
      <c r="L25" s="74">
        <f t="shared" si="5"/>
        <v>-3</v>
      </c>
      <c r="M25" s="74">
        <f t="shared" si="5"/>
        <v>-40</v>
      </c>
      <c r="N25" s="74">
        <f t="shared" si="5"/>
        <v>16</v>
      </c>
      <c r="O25" s="68">
        <f t="shared" si="5"/>
        <v>-27</v>
      </c>
      <c r="P25" s="74">
        <f t="shared" si="5"/>
        <v>-62</v>
      </c>
      <c r="Q25" s="82">
        <f>SUM(C25,K25,O25,P25)</f>
        <v>94</v>
      </c>
      <c r="T25" s="49" t="e">
        <f>SUM(C25)+SUM(D25:J25)+SUM(#REF!)+SUM(L25:N25)+P25+#REF!</f>
        <v>#REF!</v>
      </c>
      <c r="U25" s="49" t="e">
        <f t="shared" si="0"/>
        <v>#REF!</v>
      </c>
      <c r="W25" s="49" t="e">
        <f>C25+K25+#REF!+O25+P25+#REF!</f>
        <v>#REF!</v>
      </c>
      <c r="X25" s="49" t="e">
        <f t="shared" si="1"/>
        <v>#REF!</v>
      </c>
    </row>
    <row r="26" spans="1:24" x14ac:dyDescent="0.25">
      <c r="A26" s="5">
        <v>2013</v>
      </c>
      <c r="B26" s="53" t="s">
        <v>116</v>
      </c>
      <c r="C26" s="114">
        <v>0.81599999999999995</v>
      </c>
      <c r="D26" s="60"/>
      <c r="E26" s="60"/>
      <c r="F26" s="60"/>
      <c r="G26" s="60"/>
      <c r="H26" s="60"/>
      <c r="I26" s="60"/>
      <c r="J26" s="60"/>
      <c r="K26" s="114">
        <v>0.78</v>
      </c>
      <c r="L26" s="61"/>
      <c r="M26" s="60"/>
      <c r="N26" s="61"/>
      <c r="O26" s="114">
        <v>0.51400000000000001</v>
      </c>
      <c r="P26" s="61"/>
      <c r="Q26" s="61"/>
      <c r="T26" s="49"/>
      <c r="U26" s="49"/>
      <c r="W26" s="49"/>
      <c r="X26" s="49"/>
    </row>
    <row r="27" spans="1:24" x14ac:dyDescent="0.25">
      <c r="A27" s="5">
        <v>2013</v>
      </c>
      <c r="B27" s="53" t="s">
        <v>117</v>
      </c>
      <c r="C27" s="60"/>
      <c r="D27" s="60"/>
      <c r="E27" s="60"/>
      <c r="F27" s="60"/>
      <c r="G27" s="60"/>
      <c r="H27" s="60"/>
      <c r="I27" s="60"/>
      <c r="J27" s="60"/>
      <c r="K27" s="60"/>
      <c r="L27" s="60"/>
      <c r="M27" s="60"/>
      <c r="N27" s="60"/>
      <c r="O27" s="60"/>
      <c r="P27" s="60"/>
      <c r="Q27" s="116">
        <v>0.75</v>
      </c>
      <c r="T27" s="49"/>
      <c r="U27" s="49"/>
      <c r="W27" s="49"/>
      <c r="X27" s="49"/>
    </row>
    <row r="28" spans="1:24" x14ac:dyDescent="0.25">
      <c r="C28" s="5"/>
      <c r="D28" s="126"/>
      <c r="E28" s="126"/>
      <c r="F28" s="126"/>
      <c r="G28" s="126"/>
      <c r="H28" s="126"/>
      <c r="I28" s="126"/>
      <c r="J28" s="126"/>
      <c r="K28" s="126"/>
      <c r="L28" s="126"/>
      <c r="M28" s="126"/>
      <c r="N28" s="126"/>
      <c r="O28" s="126"/>
      <c r="P28" s="126"/>
      <c r="Q28" s="127"/>
    </row>
    <row r="29" spans="1:24" s="54" customFormat="1" ht="13.5" x14ac:dyDescent="0.25">
      <c r="A29" s="55">
        <v>2014</v>
      </c>
      <c r="B29" s="55" t="s">
        <v>102</v>
      </c>
      <c r="C29" s="115">
        <v>1</v>
      </c>
      <c r="D29" s="115">
        <v>1</v>
      </c>
      <c r="E29" s="115">
        <v>1</v>
      </c>
      <c r="F29" s="115">
        <v>1</v>
      </c>
      <c r="G29" s="115">
        <v>0.751</v>
      </c>
      <c r="H29" s="115">
        <v>0.5</v>
      </c>
      <c r="I29" s="115">
        <v>0.5</v>
      </c>
      <c r="J29" s="115">
        <v>1</v>
      </c>
      <c r="K29" s="125"/>
      <c r="L29" s="115" t="s">
        <v>159</v>
      </c>
      <c r="M29" s="115">
        <v>0.94</v>
      </c>
      <c r="N29" s="115">
        <v>0.75</v>
      </c>
      <c r="O29" s="58"/>
      <c r="P29" s="115">
        <v>1</v>
      </c>
      <c r="Q29" s="80"/>
    </row>
    <row r="30" spans="1:24" x14ac:dyDescent="0.25">
      <c r="B30" s="135" t="s">
        <v>142</v>
      </c>
      <c r="C30" s="128"/>
      <c r="D30" s="62"/>
      <c r="E30" s="62"/>
      <c r="F30" s="62"/>
      <c r="G30" s="62"/>
      <c r="H30" s="62"/>
      <c r="I30" s="62"/>
      <c r="J30" s="62"/>
      <c r="K30" s="128"/>
      <c r="L30" s="62"/>
      <c r="M30" s="62"/>
      <c r="N30" s="62"/>
      <c r="O30" s="128"/>
      <c r="P30" s="62"/>
      <c r="Q30" s="128"/>
    </row>
    <row r="31" spans="1:24" x14ac:dyDescent="0.25">
      <c r="A31" s="5">
        <v>2014</v>
      </c>
      <c r="B31" s="5" t="s">
        <v>103</v>
      </c>
      <c r="C31" s="66">
        <v>535</v>
      </c>
      <c r="D31" s="73">
        <v>193</v>
      </c>
      <c r="E31" s="73">
        <v>69</v>
      </c>
      <c r="F31" s="73">
        <v>1</v>
      </c>
      <c r="G31" s="73">
        <v>79</v>
      </c>
      <c r="H31" s="73">
        <v>94</v>
      </c>
      <c r="I31" s="73">
        <v>115</v>
      </c>
      <c r="J31" s="73">
        <v>0</v>
      </c>
      <c r="K31" s="66">
        <f>SUM(D31:J31)</f>
        <v>551</v>
      </c>
      <c r="L31" s="73">
        <v>11</v>
      </c>
      <c r="M31" s="73">
        <v>20</v>
      </c>
      <c r="N31" s="64" t="s">
        <v>118</v>
      </c>
      <c r="O31" s="66">
        <f>SUM(L31:N31)</f>
        <v>31</v>
      </c>
      <c r="P31" s="64" t="s">
        <v>118</v>
      </c>
      <c r="Q31" s="81">
        <f>SUM(C31,K31,O31,P31)</f>
        <v>1117</v>
      </c>
      <c r="S31" s="54"/>
      <c r="T31" s="49" t="e">
        <f>SUM(C31)+SUM(D31:J31)+SUM(#REF!)+SUM(L31:N31)+P31+#REF!</f>
        <v>#REF!</v>
      </c>
      <c r="U31" s="49" t="e">
        <f t="shared" ref="U31:U49" si="6">Q31-T31</f>
        <v>#REF!</v>
      </c>
      <c r="W31" s="49" t="e">
        <f>C31+K31+#REF!+O31+P31+#REF!</f>
        <v>#REF!</v>
      </c>
      <c r="X31" s="49" t="e">
        <f t="shared" ref="X31:X49" si="7">Q31-W31</f>
        <v>#REF!</v>
      </c>
    </row>
    <row r="32" spans="1:24" x14ac:dyDescent="0.25">
      <c r="A32" s="5">
        <v>2014</v>
      </c>
      <c r="B32" s="5" t="s">
        <v>104</v>
      </c>
      <c r="C32" s="66">
        <v>53</v>
      </c>
      <c r="D32" s="73">
        <v>6</v>
      </c>
      <c r="E32" s="73">
        <v>3</v>
      </c>
      <c r="F32" s="73" t="s">
        <v>118</v>
      </c>
      <c r="G32" s="73">
        <v>2</v>
      </c>
      <c r="H32" s="73">
        <v>9</v>
      </c>
      <c r="I32" s="73">
        <v>3</v>
      </c>
      <c r="J32" s="73">
        <v>26</v>
      </c>
      <c r="K32" s="66">
        <f>SUM(D32:J32)</f>
        <v>49</v>
      </c>
      <c r="L32" s="73">
        <v>0</v>
      </c>
      <c r="M32" s="73">
        <v>5</v>
      </c>
      <c r="N32" s="64" t="s">
        <v>118</v>
      </c>
      <c r="O32" s="66">
        <f>SUM(L32:N32)</f>
        <v>5</v>
      </c>
      <c r="P32" s="73">
        <v>8</v>
      </c>
      <c r="Q32" s="81">
        <f>SUM(C32,K32,O32,P32)</f>
        <v>115</v>
      </c>
      <c r="T32" s="49" t="e">
        <f>SUM(C32)+SUM(D32:J32)+SUM(#REF!)+SUM(L32:N32)+P32+#REF!</f>
        <v>#REF!</v>
      </c>
      <c r="U32" s="49" t="e">
        <f t="shared" si="6"/>
        <v>#REF!</v>
      </c>
      <c r="W32" s="49" t="e">
        <f>C32+K32+#REF!+O32+P32+#REF!</f>
        <v>#REF!</v>
      </c>
      <c r="X32" s="49" t="e">
        <f t="shared" si="7"/>
        <v>#REF!</v>
      </c>
    </row>
    <row r="33" spans="1:25" ht="12" thickBot="1" x14ac:dyDescent="0.3">
      <c r="A33" s="5">
        <v>2014</v>
      </c>
      <c r="B33" s="50" t="s">
        <v>105</v>
      </c>
      <c r="C33" s="68">
        <f t="shared" ref="C33:P33" si="8">SUM(C31:C32)</f>
        <v>588</v>
      </c>
      <c r="D33" s="74">
        <f t="shared" si="8"/>
        <v>199</v>
      </c>
      <c r="E33" s="74">
        <f t="shared" si="8"/>
        <v>72</v>
      </c>
      <c r="F33" s="74">
        <f t="shared" si="8"/>
        <v>1</v>
      </c>
      <c r="G33" s="74">
        <f t="shared" si="8"/>
        <v>81</v>
      </c>
      <c r="H33" s="74">
        <f t="shared" si="8"/>
        <v>103</v>
      </c>
      <c r="I33" s="74">
        <f t="shared" si="8"/>
        <v>118</v>
      </c>
      <c r="J33" s="74">
        <f t="shared" si="8"/>
        <v>26</v>
      </c>
      <c r="K33" s="68">
        <f t="shared" si="8"/>
        <v>600</v>
      </c>
      <c r="L33" s="74">
        <f t="shared" si="8"/>
        <v>11</v>
      </c>
      <c r="M33" s="74">
        <f t="shared" si="8"/>
        <v>25</v>
      </c>
      <c r="N33" s="74">
        <f t="shared" si="8"/>
        <v>0</v>
      </c>
      <c r="O33" s="68">
        <f t="shared" si="8"/>
        <v>36</v>
      </c>
      <c r="P33" s="74">
        <f t="shared" si="8"/>
        <v>8</v>
      </c>
      <c r="Q33" s="82">
        <f>SUM(C33,K33,O33,P33)</f>
        <v>1232</v>
      </c>
      <c r="T33" s="49" t="e">
        <f>SUM(C33)+SUM(D33:J33)+SUM(#REF!)+SUM(L33:N33)+P33+#REF!</f>
        <v>#REF!</v>
      </c>
      <c r="U33" s="49" t="e">
        <f t="shared" si="6"/>
        <v>#REF!</v>
      </c>
      <c r="W33" s="49" t="e">
        <f>C33+K33+#REF!+O33+P33+#REF!</f>
        <v>#REF!</v>
      </c>
      <c r="X33" s="49" t="e">
        <f t="shared" si="7"/>
        <v>#REF!</v>
      </c>
    </row>
    <row r="34" spans="1:25" x14ac:dyDescent="0.25">
      <c r="C34" s="66"/>
      <c r="D34" s="73"/>
      <c r="E34" s="73"/>
      <c r="F34" s="73"/>
      <c r="G34" s="73"/>
      <c r="H34" s="73"/>
      <c r="I34" s="73"/>
      <c r="J34" s="73"/>
      <c r="K34" s="66"/>
      <c r="L34" s="73"/>
      <c r="M34" s="73"/>
      <c r="N34" s="64"/>
      <c r="O34" s="66"/>
      <c r="P34" s="73"/>
      <c r="Q34" s="81"/>
      <c r="T34" s="49" t="e">
        <f>SUM(C34)+SUM(D34:J34)+SUM(#REF!)+SUM(L34:N34)+P34+#REF!</f>
        <v>#REF!</v>
      </c>
      <c r="U34" s="49" t="e">
        <f t="shared" si="6"/>
        <v>#REF!</v>
      </c>
      <c r="W34" s="49" t="e">
        <f>C34+K34+#REF!+O34+P34+#REF!</f>
        <v>#REF!</v>
      </c>
      <c r="X34" s="49" t="e">
        <f t="shared" si="7"/>
        <v>#REF!</v>
      </c>
    </row>
    <row r="35" spans="1:25" x14ac:dyDescent="0.25">
      <c r="A35" s="5">
        <v>2014</v>
      </c>
      <c r="B35" s="21" t="s">
        <v>106</v>
      </c>
      <c r="C35" s="72">
        <f t="shared" ref="C35:P35" si="9">-(C33-C37)</f>
        <v>-105</v>
      </c>
      <c r="D35" s="102">
        <f t="shared" si="9"/>
        <v>-37</v>
      </c>
      <c r="E35" s="102">
        <f t="shared" si="9"/>
        <v>-21</v>
      </c>
      <c r="F35" s="102">
        <f t="shared" si="9"/>
        <v>0</v>
      </c>
      <c r="G35" s="102">
        <f t="shared" si="9"/>
        <v>-29</v>
      </c>
      <c r="H35" s="102">
        <f t="shared" si="9"/>
        <v>-14</v>
      </c>
      <c r="I35" s="102">
        <f t="shared" si="9"/>
        <v>-22</v>
      </c>
      <c r="J35" s="102">
        <f t="shared" si="9"/>
        <v>-11</v>
      </c>
      <c r="K35" s="72">
        <f t="shared" si="9"/>
        <v>-134</v>
      </c>
      <c r="L35" s="102">
        <f t="shared" si="9"/>
        <v>-5</v>
      </c>
      <c r="M35" s="102">
        <f t="shared" si="9"/>
        <v>-23</v>
      </c>
      <c r="N35" s="102">
        <f t="shared" si="9"/>
        <v>-4</v>
      </c>
      <c r="O35" s="72">
        <f t="shared" si="9"/>
        <v>-32</v>
      </c>
      <c r="P35" s="102">
        <f t="shared" si="9"/>
        <v>-28</v>
      </c>
      <c r="Q35" s="83">
        <f>SUM(C35,K35,O35,P35)</f>
        <v>-299</v>
      </c>
      <c r="T35" s="49"/>
      <c r="U35" s="49"/>
      <c r="W35" s="49"/>
      <c r="X35" s="49"/>
    </row>
    <row r="36" spans="1:25" x14ac:dyDescent="0.25">
      <c r="C36" s="66"/>
      <c r="D36" s="73"/>
      <c r="E36" s="73"/>
      <c r="F36" s="73"/>
      <c r="G36" s="73"/>
      <c r="H36" s="73"/>
      <c r="I36" s="73"/>
      <c r="J36" s="73"/>
      <c r="K36" s="66"/>
      <c r="L36" s="73"/>
      <c r="M36" s="73"/>
      <c r="N36" s="64"/>
      <c r="O36" s="66"/>
      <c r="P36" s="73"/>
      <c r="Q36" s="81"/>
      <c r="T36" s="49"/>
      <c r="U36" s="49"/>
      <c r="W36" s="49"/>
      <c r="X36" s="49"/>
    </row>
    <row r="37" spans="1:25" x14ac:dyDescent="0.25">
      <c r="A37" s="5">
        <v>2014</v>
      </c>
      <c r="B37" s="5" t="s">
        <v>107</v>
      </c>
      <c r="C37" s="66">
        <f t="shared" ref="C37:P37" si="10">C40</f>
        <v>483</v>
      </c>
      <c r="D37" s="73">
        <f t="shared" si="10"/>
        <v>162</v>
      </c>
      <c r="E37" s="73">
        <f t="shared" si="10"/>
        <v>51</v>
      </c>
      <c r="F37" s="73">
        <f t="shared" si="10"/>
        <v>1</v>
      </c>
      <c r="G37" s="73">
        <f t="shared" si="10"/>
        <v>52</v>
      </c>
      <c r="H37" s="73">
        <f t="shared" si="10"/>
        <v>89</v>
      </c>
      <c r="I37" s="73">
        <f t="shared" si="10"/>
        <v>96</v>
      </c>
      <c r="J37" s="73">
        <f t="shared" si="10"/>
        <v>15</v>
      </c>
      <c r="K37" s="66">
        <f t="shared" si="10"/>
        <v>466</v>
      </c>
      <c r="L37" s="73">
        <f t="shared" si="10"/>
        <v>6</v>
      </c>
      <c r="M37" s="73">
        <f t="shared" si="10"/>
        <v>2</v>
      </c>
      <c r="N37" s="73">
        <f t="shared" si="10"/>
        <v>-4</v>
      </c>
      <c r="O37" s="66">
        <f t="shared" si="10"/>
        <v>4</v>
      </c>
      <c r="P37" s="73">
        <f t="shared" si="10"/>
        <v>-20</v>
      </c>
      <c r="Q37" s="81">
        <f>SUM(C37,K37,O37,P37)</f>
        <v>933</v>
      </c>
      <c r="T37" s="49" t="e">
        <f>SUM(C37)+SUM(D37:J37)+SUM(#REF!)+SUM(L37:N37)+P37+#REF!</f>
        <v>#REF!</v>
      </c>
      <c r="U37" s="49" t="e">
        <f t="shared" si="6"/>
        <v>#REF!</v>
      </c>
      <c r="W37" s="49" t="e">
        <f>C37+K37+#REF!+O37+P37+#REF!</f>
        <v>#REF!</v>
      </c>
      <c r="X37" s="49" t="e">
        <f t="shared" si="7"/>
        <v>#REF!</v>
      </c>
      <c r="Y37" s="5" t="s">
        <v>119</v>
      </c>
    </row>
    <row r="38" spans="1:25" x14ac:dyDescent="0.25">
      <c r="B38" s="54"/>
      <c r="C38" s="66"/>
      <c r="D38" s="73"/>
      <c r="E38" s="73"/>
      <c r="F38" s="73"/>
      <c r="G38" s="73"/>
      <c r="H38" s="73"/>
      <c r="I38" s="73"/>
      <c r="J38" s="73"/>
      <c r="K38" s="66"/>
      <c r="L38" s="73"/>
      <c r="M38" s="73"/>
      <c r="N38" s="73"/>
      <c r="O38" s="66"/>
      <c r="P38" s="73"/>
      <c r="Q38" s="81"/>
      <c r="T38" s="49" t="e">
        <f>SUM(C38)+SUM(D38:J38)+SUM(#REF!)+SUM(L38:N38)+P38+#REF!</f>
        <v>#REF!</v>
      </c>
      <c r="U38" s="49" t="e">
        <f t="shared" si="6"/>
        <v>#REF!</v>
      </c>
      <c r="W38" s="49" t="e">
        <f>C38+K38+#REF!+O38+P38+#REF!</f>
        <v>#REF!</v>
      </c>
      <c r="X38" s="49" t="e">
        <f t="shared" si="7"/>
        <v>#REF!</v>
      </c>
    </row>
    <row r="39" spans="1:25" x14ac:dyDescent="0.25">
      <c r="A39" s="5">
        <v>2014</v>
      </c>
      <c r="B39" s="54" t="s">
        <v>108</v>
      </c>
      <c r="C39" s="66">
        <v>0</v>
      </c>
      <c r="D39" s="73">
        <v>0</v>
      </c>
      <c r="E39" s="73">
        <v>0</v>
      </c>
      <c r="F39" s="73">
        <v>0</v>
      </c>
      <c r="G39" s="73">
        <v>0</v>
      </c>
      <c r="H39" s="73">
        <v>0</v>
      </c>
      <c r="I39" s="73">
        <v>0</v>
      </c>
      <c r="J39" s="73">
        <v>0</v>
      </c>
      <c r="K39" s="66">
        <v>0</v>
      </c>
      <c r="L39" s="73">
        <v>0</v>
      </c>
      <c r="M39" s="73">
        <v>0</v>
      </c>
      <c r="N39" s="73">
        <v>0</v>
      </c>
      <c r="O39" s="66">
        <f>SUM(L39:N39)</f>
        <v>0</v>
      </c>
      <c r="P39" s="73">
        <v>0</v>
      </c>
      <c r="Q39" s="81">
        <f>SUM(C39,K39,O39,P39)</f>
        <v>0</v>
      </c>
      <c r="T39" s="49" t="e">
        <f>SUM(C39)+SUM(D39:J39)+SUM(#REF!)+SUM(L39:N39)+P39+#REF!</f>
        <v>#REF!</v>
      </c>
      <c r="U39" s="49" t="e">
        <f t="shared" si="6"/>
        <v>#REF!</v>
      </c>
      <c r="W39" s="49" t="e">
        <f>C39+K39+#REF!+O39+P39+#REF!</f>
        <v>#REF!</v>
      </c>
      <c r="X39" s="49" t="e">
        <f t="shared" si="7"/>
        <v>#REF!</v>
      </c>
    </row>
    <row r="40" spans="1:25" ht="12" thickBot="1" x14ac:dyDescent="0.3">
      <c r="A40" s="5">
        <v>2014</v>
      </c>
      <c r="B40" s="123" t="s">
        <v>109</v>
      </c>
      <c r="C40" s="68">
        <v>483</v>
      </c>
      <c r="D40" s="74">
        <v>162</v>
      </c>
      <c r="E40" s="74">
        <v>51</v>
      </c>
      <c r="F40" s="74">
        <v>1</v>
      </c>
      <c r="G40" s="74">
        <v>52</v>
      </c>
      <c r="H40" s="74">
        <v>89</v>
      </c>
      <c r="I40" s="74">
        <v>96</v>
      </c>
      <c r="J40" s="74">
        <v>15</v>
      </c>
      <c r="K40" s="68">
        <f>SUM(D40:J40)</f>
        <v>466</v>
      </c>
      <c r="L40" s="74">
        <v>6</v>
      </c>
      <c r="M40" s="74">
        <v>2</v>
      </c>
      <c r="N40" s="74">
        <v>-4</v>
      </c>
      <c r="O40" s="68">
        <f>SUM(L40:N40)</f>
        <v>4</v>
      </c>
      <c r="P40" s="74">
        <v>-20</v>
      </c>
      <c r="Q40" s="82">
        <f>SUM(C40,K40,O40,P40)</f>
        <v>933</v>
      </c>
      <c r="T40" s="49" t="e">
        <f>SUM(C40)+SUM(D40:J40)+SUM(#REF!)+SUM(L40:N40)+P40+#REF!</f>
        <v>#REF!</v>
      </c>
      <c r="U40" s="49" t="e">
        <f t="shared" si="6"/>
        <v>#REF!</v>
      </c>
      <c r="W40" s="49" t="e">
        <f>C40+K40+#REF!+O40+P40+#REF!</f>
        <v>#REF!</v>
      </c>
      <c r="X40" s="49" t="e">
        <f t="shared" si="7"/>
        <v>#REF!</v>
      </c>
      <c r="Y40" s="5" t="s">
        <v>119</v>
      </c>
    </row>
    <row r="41" spans="1:25" x14ac:dyDescent="0.25">
      <c r="B41" s="54"/>
      <c r="C41" s="66"/>
      <c r="D41" s="73"/>
      <c r="E41" s="73"/>
      <c r="F41" s="73"/>
      <c r="G41" s="73"/>
      <c r="H41" s="73"/>
      <c r="I41" s="73"/>
      <c r="J41" s="73"/>
      <c r="K41" s="66"/>
      <c r="L41" s="73"/>
      <c r="M41" s="73"/>
      <c r="N41" s="73"/>
      <c r="O41" s="66"/>
      <c r="P41" s="73"/>
      <c r="Q41" s="81"/>
      <c r="T41" s="49" t="e">
        <f>SUM(C41)+SUM(D41:J41)+SUM(#REF!)+SUM(L41:N41)+P41+#REF!</f>
        <v>#REF!</v>
      </c>
      <c r="U41" s="49" t="e">
        <f t="shared" si="6"/>
        <v>#REF!</v>
      </c>
      <c r="W41" s="49" t="e">
        <f>C41+K41+#REF!+O41+P41+#REF!</f>
        <v>#REF!</v>
      </c>
      <c r="X41" s="49" t="e">
        <f t="shared" si="7"/>
        <v>#REF!</v>
      </c>
    </row>
    <row r="42" spans="1:25" x14ac:dyDescent="0.25">
      <c r="A42" s="5">
        <v>2014</v>
      </c>
      <c r="B42" s="54" t="s">
        <v>110</v>
      </c>
      <c r="C42" s="66">
        <v>5</v>
      </c>
      <c r="D42" s="73">
        <v>1</v>
      </c>
      <c r="E42" s="73">
        <v>1</v>
      </c>
      <c r="F42" s="73">
        <v>2</v>
      </c>
      <c r="G42" s="73">
        <v>0</v>
      </c>
      <c r="H42" s="73">
        <v>1</v>
      </c>
      <c r="I42" s="73">
        <v>1</v>
      </c>
      <c r="J42" s="73">
        <v>0</v>
      </c>
      <c r="K42" s="66">
        <f>SUM(D42:J42)</f>
        <v>6</v>
      </c>
      <c r="L42" s="73">
        <v>0</v>
      </c>
      <c r="M42" s="73">
        <v>0</v>
      </c>
      <c r="N42" s="73">
        <v>0</v>
      </c>
      <c r="O42" s="66">
        <f>SUM(L42:N42)</f>
        <v>0</v>
      </c>
      <c r="P42" s="73">
        <v>116</v>
      </c>
      <c r="Q42" s="81">
        <f>SUM(C42,K42,O42,P42)</f>
        <v>127</v>
      </c>
      <c r="T42" s="49" t="e">
        <f>SUM(C42)+SUM(D42:J42)+SUM(#REF!)+SUM(L42:N42)+P42+#REF!</f>
        <v>#REF!</v>
      </c>
      <c r="U42" s="49" t="e">
        <f t="shared" si="6"/>
        <v>#REF!</v>
      </c>
      <c r="W42" s="49" t="e">
        <f>C42+K42+#REF!+O42+P42+#REF!</f>
        <v>#REF!</v>
      </c>
      <c r="X42" s="49" t="e">
        <f t="shared" si="7"/>
        <v>#REF!</v>
      </c>
    </row>
    <row r="43" spans="1:25" x14ac:dyDescent="0.25">
      <c r="A43" s="5">
        <v>2014</v>
      </c>
      <c r="B43" s="54" t="s">
        <v>111</v>
      </c>
      <c r="C43" s="66">
        <v>-39</v>
      </c>
      <c r="D43" s="73">
        <v>-53</v>
      </c>
      <c r="E43" s="73">
        <v>-14</v>
      </c>
      <c r="F43" s="73" t="s">
        <v>118</v>
      </c>
      <c r="G43" s="73">
        <v>-29</v>
      </c>
      <c r="H43" s="73">
        <v>-14</v>
      </c>
      <c r="I43" s="73">
        <v>-153</v>
      </c>
      <c r="J43" s="73" t="s">
        <v>118</v>
      </c>
      <c r="K43" s="66">
        <f>SUM(D43:J43)</f>
        <v>-263</v>
      </c>
      <c r="L43" s="73">
        <v>-15</v>
      </c>
      <c r="M43" s="73">
        <v>-120</v>
      </c>
      <c r="N43" s="73">
        <v>-5</v>
      </c>
      <c r="O43" s="66">
        <f>SUM(L43:N43)</f>
        <v>-140</v>
      </c>
      <c r="P43" s="73">
        <v>-231</v>
      </c>
      <c r="Q43" s="81">
        <f>SUM(C43,K43,O43,P43)</f>
        <v>-673</v>
      </c>
      <c r="T43" s="49" t="e">
        <f>SUM(C43)+SUM(D43:J43)+SUM(#REF!)+SUM(L43:N43)+P43+#REF!</f>
        <v>#REF!</v>
      </c>
      <c r="U43" s="49" t="e">
        <f t="shared" si="6"/>
        <v>#REF!</v>
      </c>
      <c r="W43" s="49" t="e">
        <f>C43+K43+#REF!+O43+P43+#REF!</f>
        <v>#REF!</v>
      </c>
      <c r="X43" s="49" t="e">
        <f t="shared" si="7"/>
        <v>#REF!</v>
      </c>
    </row>
    <row r="44" spans="1:25" x14ac:dyDescent="0.25">
      <c r="A44" s="5">
        <v>2014</v>
      </c>
      <c r="B44" s="124" t="s">
        <v>112</v>
      </c>
      <c r="C44" s="66">
        <v>-144</v>
      </c>
      <c r="D44" s="73">
        <v>-83</v>
      </c>
      <c r="E44" s="73">
        <v>-25</v>
      </c>
      <c r="F44" s="73" t="s">
        <v>118</v>
      </c>
      <c r="G44" s="73">
        <v>-39</v>
      </c>
      <c r="H44" s="73">
        <v>-34</v>
      </c>
      <c r="I44" s="73">
        <v>-34</v>
      </c>
      <c r="J44" s="73">
        <v>-1</v>
      </c>
      <c r="K44" s="66">
        <f>SUM(D44:J44)</f>
        <v>-216</v>
      </c>
      <c r="L44" s="73">
        <v>0</v>
      </c>
      <c r="M44" s="73">
        <v>-16</v>
      </c>
      <c r="N44" s="64" t="s">
        <v>118</v>
      </c>
      <c r="O44" s="66">
        <v>-16</v>
      </c>
      <c r="P44" s="73">
        <v>-21</v>
      </c>
      <c r="Q44" s="81">
        <f>SUM(C44,K44,O44,P44)</f>
        <v>-397</v>
      </c>
      <c r="T44" s="49" t="e">
        <f>SUM(C44)+SUM(D44:J44)+SUM(#REF!)+SUM(L44:N44)+P44+#REF!</f>
        <v>#REF!</v>
      </c>
      <c r="U44" s="49" t="e">
        <f t="shared" si="6"/>
        <v>#REF!</v>
      </c>
      <c r="W44" s="49" t="e">
        <f>C44+K44+#REF!+O44+P44+#REF!</f>
        <v>#REF!</v>
      </c>
      <c r="X44" s="49" t="e">
        <f t="shared" si="7"/>
        <v>#REF!</v>
      </c>
    </row>
    <row r="45" spans="1:25" x14ac:dyDescent="0.25">
      <c r="A45" s="5">
        <v>2014</v>
      </c>
      <c r="B45" s="124" t="s">
        <v>120</v>
      </c>
      <c r="C45" s="66">
        <v>0</v>
      </c>
      <c r="D45" s="64">
        <v>0</v>
      </c>
      <c r="E45" s="64">
        <v>0</v>
      </c>
      <c r="F45" s="64">
        <v>0</v>
      </c>
      <c r="G45" s="64">
        <v>0</v>
      </c>
      <c r="H45" s="64">
        <v>0</v>
      </c>
      <c r="I45" s="64">
        <v>0</v>
      </c>
      <c r="J45" s="64">
        <v>0</v>
      </c>
      <c r="K45" s="66">
        <f>SUM(D45:J45)</f>
        <v>0</v>
      </c>
      <c r="L45" s="73">
        <v>250</v>
      </c>
      <c r="M45" s="73">
        <v>0</v>
      </c>
      <c r="N45" s="64">
        <v>0</v>
      </c>
      <c r="O45" s="66">
        <f>SUM(L45:N45)</f>
        <v>250</v>
      </c>
      <c r="P45" s="64">
        <v>0</v>
      </c>
      <c r="Q45" s="81">
        <f>SUM(C45,K45,O45,P45)</f>
        <v>250</v>
      </c>
      <c r="T45" s="49" t="e">
        <f>SUM(C45)+SUM(D45:J45)+SUM(#REF!)+SUM(L45:N45)+P45+#REF!</f>
        <v>#REF!</v>
      </c>
      <c r="U45" s="49" t="e">
        <f t="shared" si="6"/>
        <v>#REF!</v>
      </c>
      <c r="W45" s="49" t="e">
        <f>C45+K45+#REF!+O45+P45+#REF!</f>
        <v>#REF!</v>
      </c>
      <c r="X45" s="49" t="e">
        <f t="shared" si="7"/>
        <v>#REF!</v>
      </c>
    </row>
    <row r="46" spans="1:25" ht="12" thickBot="1" x14ac:dyDescent="0.3">
      <c r="A46" s="5">
        <v>2014</v>
      </c>
      <c r="B46" s="123" t="s">
        <v>113</v>
      </c>
      <c r="C46" s="68">
        <f t="shared" ref="C46:P46" si="11">SUM(C40,C42,C43,C44,C45)</f>
        <v>305</v>
      </c>
      <c r="D46" s="74">
        <f t="shared" si="11"/>
        <v>27</v>
      </c>
      <c r="E46" s="74">
        <f t="shared" si="11"/>
        <v>13</v>
      </c>
      <c r="F46" s="74">
        <f t="shared" si="11"/>
        <v>3</v>
      </c>
      <c r="G46" s="74">
        <f t="shared" si="11"/>
        <v>-16</v>
      </c>
      <c r="H46" s="74">
        <f t="shared" si="11"/>
        <v>42</v>
      </c>
      <c r="I46" s="74">
        <f t="shared" si="11"/>
        <v>-90</v>
      </c>
      <c r="J46" s="74">
        <f t="shared" si="11"/>
        <v>14</v>
      </c>
      <c r="K46" s="68">
        <f t="shared" si="11"/>
        <v>-7</v>
      </c>
      <c r="L46" s="74">
        <f t="shared" si="11"/>
        <v>241</v>
      </c>
      <c r="M46" s="74">
        <f t="shared" si="11"/>
        <v>-134</v>
      </c>
      <c r="N46" s="74">
        <f t="shared" si="11"/>
        <v>-9</v>
      </c>
      <c r="O46" s="68">
        <f t="shared" si="11"/>
        <v>98</v>
      </c>
      <c r="P46" s="74">
        <f t="shared" si="11"/>
        <v>-156</v>
      </c>
      <c r="Q46" s="82">
        <f>SUM(C46,K46,O46,P46)</f>
        <v>240</v>
      </c>
      <c r="T46" s="49" t="e">
        <f>SUM(C46)+SUM(D46:J46)+SUM(#REF!)+SUM(L46:N46)+P46+#REF!</f>
        <v>#REF!</v>
      </c>
      <c r="U46" s="49" t="e">
        <f t="shared" si="6"/>
        <v>#REF!</v>
      </c>
      <c r="W46" s="49" t="e">
        <f>C46+K46+#REF!+O46+P46+#REF!</f>
        <v>#REF!</v>
      </c>
      <c r="X46" s="49" t="e">
        <f t="shared" si="7"/>
        <v>#REF!</v>
      </c>
    </row>
    <row r="47" spans="1:25" x14ac:dyDescent="0.25">
      <c r="C47" s="66"/>
      <c r="D47" s="73"/>
      <c r="E47" s="73"/>
      <c r="F47" s="73"/>
      <c r="G47" s="73"/>
      <c r="H47" s="73"/>
      <c r="I47" s="73"/>
      <c r="J47" s="73"/>
      <c r="K47" s="66"/>
      <c r="L47" s="73"/>
      <c r="M47" s="73"/>
      <c r="N47" s="73"/>
      <c r="O47" s="66"/>
      <c r="P47" s="73"/>
      <c r="Q47" s="81"/>
      <c r="T47" s="49" t="e">
        <f>SUM(C47)+SUM(D47:J47)+SUM(#REF!)+SUM(L47:N47)+P47+#REF!</f>
        <v>#REF!</v>
      </c>
      <c r="U47" s="49" t="e">
        <f t="shared" si="6"/>
        <v>#REF!</v>
      </c>
      <c r="W47" s="49" t="e">
        <f>C47+K47+#REF!+O47+P47+#REF!</f>
        <v>#REF!</v>
      </c>
      <c r="X47" s="49" t="e">
        <f t="shared" si="7"/>
        <v>#REF!</v>
      </c>
    </row>
    <row r="48" spans="1:25" x14ac:dyDescent="0.25">
      <c r="A48" s="5">
        <v>2014</v>
      </c>
      <c r="B48" s="51" t="s">
        <v>114</v>
      </c>
      <c r="C48" s="70">
        <v>-50</v>
      </c>
      <c r="D48" s="113">
        <v>16</v>
      </c>
      <c r="E48" s="113">
        <v>-5</v>
      </c>
      <c r="F48" s="113">
        <v>-1</v>
      </c>
      <c r="G48" s="113">
        <v>18</v>
      </c>
      <c r="H48" s="113">
        <v>-20</v>
      </c>
      <c r="I48" s="113">
        <v>5</v>
      </c>
      <c r="J48" s="113">
        <v>-4</v>
      </c>
      <c r="K48" s="70">
        <f>SUM(D48:J48)</f>
        <v>9</v>
      </c>
      <c r="L48" s="113">
        <v>-174</v>
      </c>
      <c r="M48" s="113" t="s">
        <v>118</v>
      </c>
      <c r="N48" s="113">
        <v>59</v>
      </c>
      <c r="O48" s="70">
        <f>SUM(L48:N48)</f>
        <v>-115</v>
      </c>
      <c r="P48" s="113">
        <v>29</v>
      </c>
      <c r="Q48" s="84">
        <f>SUM(C48,K48,O48,P48)</f>
        <v>-127</v>
      </c>
      <c r="T48" s="49" t="e">
        <f>SUM(C48)+SUM(D48:J48)+SUM(#REF!)+SUM(L48:N48)+P48+#REF!</f>
        <v>#REF!</v>
      </c>
      <c r="U48" s="49" t="e">
        <f t="shared" si="6"/>
        <v>#REF!</v>
      </c>
      <c r="W48" s="49" t="e">
        <f>C48+K48+#REF!+O48+P48+#REF!</f>
        <v>#REF!</v>
      </c>
      <c r="X48" s="49" t="e">
        <f t="shared" si="7"/>
        <v>#REF!</v>
      </c>
      <c r="Y48" s="5" t="s">
        <v>119</v>
      </c>
    </row>
    <row r="49" spans="1:24" ht="12" thickBot="1" x14ac:dyDescent="0.3">
      <c r="A49" s="5">
        <v>2014</v>
      </c>
      <c r="B49" s="52" t="s">
        <v>115</v>
      </c>
      <c r="C49" s="68">
        <f t="shared" ref="C49:P49" si="12">SUM(C46,C48)</f>
        <v>255</v>
      </c>
      <c r="D49" s="74">
        <f t="shared" si="12"/>
        <v>43</v>
      </c>
      <c r="E49" s="74">
        <f t="shared" si="12"/>
        <v>8</v>
      </c>
      <c r="F49" s="74">
        <f t="shared" si="12"/>
        <v>2</v>
      </c>
      <c r="G49" s="74">
        <f t="shared" si="12"/>
        <v>2</v>
      </c>
      <c r="H49" s="74">
        <f t="shared" si="12"/>
        <v>22</v>
      </c>
      <c r="I49" s="74">
        <f t="shared" si="12"/>
        <v>-85</v>
      </c>
      <c r="J49" s="74">
        <f t="shared" si="12"/>
        <v>10</v>
      </c>
      <c r="K49" s="68">
        <f t="shared" si="12"/>
        <v>2</v>
      </c>
      <c r="L49" s="74">
        <f t="shared" si="12"/>
        <v>67</v>
      </c>
      <c r="M49" s="74">
        <f t="shared" si="12"/>
        <v>-134</v>
      </c>
      <c r="N49" s="74">
        <f t="shared" si="12"/>
        <v>50</v>
      </c>
      <c r="O49" s="68">
        <f t="shared" si="12"/>
        <v>-17</v>
      </c>
      <c r="P49" s="74">
        <f t="shared" si="12"/>
        <v>-127</v>
      </c>
      <c r="Q49" s="82">
        <f>SUM(C49,K49,O49,P49)</f>
        <v>113</v>
      </c>
      <c r="T49" s="49" t="e">
        <f>SUM(C49)+SUM(D49:J49)+SUM(#REF!)+SUM(L49:N49)+P49+#REF!</f>
        <v>#REF!</v>
      </c>
      <c r="U49" s="49" t="e">
        <f t="shared" si="6"/>
        <v>#REF!</v>
      </c>
      <c r="W49" s="49" t="e">
        <f>C49+K49+#REF!+O49+P49+#REF!</f>
        <v>#REF!</v>
      </c>
      <c r="X49" s="49" t="e">
        <f t="shared" si="7"/>
        <v>#REF!</v>
      </c>
    </row>
    <row r="50" spans="1:24" x14ac:dyDescent="0.25">
      <c r="A50" s="5">
        <v>2014</v>
      </c>
      <c r="B50" s="53" t="s">
        <v>116</v>
      </c>
      <c r="C50" s="114">
        <v>0.82299999999999995</v>
      </c>
      <c r="D50" s="60"/>
      <c r="E50" s="60"/>
      <c r="F50" s="60"/>
      <c r="G50" s="60"/>
      <c r="H50" s="60"/>
      <c r="I50" s="60"/>
      <c r="J50" s="60"/>
      <c r="K50" s="114">
        <v>0.80300000000000005</v>
      </c>
      <c r="L50" s="61"/>
      <c r="M50" s="60"/>
      <c r="N50" s="61"/>
      <c r="O50" s="114">
        <v>0.19500000000000001</v>
      </c>
      <c r="P50" s="61"/>
      <c r="Q50" s="116"/>
      <c r="T50" s="49"/>
      <c r="U50" s="49"/>
      <c r="W50" s="49"/>
      <c r="X50" s="49"/>
    </row>
    <row r="51" spans="1:24" x14ac:dyDescent="0.25">
      <c r="A51" s="5">
        <v>2014</v>
      </c>
      <c r="B51" s="53" t="s">
        <v>117</v>
      </c>
      <c r="C51" s="60"/>
      <c r="D51" s="60"/>
      <c r="E51" s="60"/>
      <c r="F51" s="60"/>
      <c r="G51" s="60"/>
      <c r="H51" s="60"/>
      <c r="I51" s="60"/>
      <c r="J51" s="60"/>
      <c r="K51" s="60"/>
      <c r="L51" s="60"/>
      <c r="M51" s="60"/>
      <c r="N51" s="60"/>
      <c r="O51" s="60"/>
      <c r="P51" s="60"/>
      <c r="Q51" s="116">
        <v>0.75800000000000001</v>
      </c>
      <c r="T51" s="49"/>
      <c r="U51" s="49"/>
      <c r="W51" s="49"/>
      <c r="X51" s="49"/>
    </row>
    <row r="52" spans="1:24" x14ac:dyDescent="0.25">
      <c r="C52" s="5" t="s">
        <v>160</v>
      </c>
      <c r="D52" s="57"/>
      <c r="E52" s="57"/>
      <c r="F52" s="57"/>
      <c r="G52" s="57"/>
      <c r="H52" s="57"/>
      <c r="I52" s="57"/>
      <c r="J52" s="57"/>
      <c r="K52" s="57"/>
      <c r="L52" s="57"/>
      <c r="M52" s="57"/>
      <c r="N52" s="57"/>
      <c r="O52" s="57"/>
      <c r="P52" s="57"/>
      <c r="Q52" s="86"/>
    </row>
    <row r="53" spans="1:24" x14ac:dyDescent="0.25">
      <c r="C53" s="136"/>
      <c r="D53" s="57"/>
      <c r="E53" s="57"/>
      <c r="F53" s="57"/>
      <c r="G53" s="57"/>
      <c r="H53" s="57"/>
      <c r="I53" s="57"/>
      <c r="J53" s="57"/>
      <c r="K53" s="57"/>
      <c r="L53" s="57"/>
      <c r="M53" s="57"/>
      <c r="N53" s="57"/>
      <c r="O53" s="57"/>
      <c r="P53" s="57"/>
      <c r="Q53" s="86"/>
    </row>
  </sheetData>
  <mergeCells count="2">
    <mergeCell ref="D3:J3"/>
    <mergeCell ref="L3:N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zoomScaleNormal="100" workbookViewId="0">
      <pane xSplit="1" ySplit="4" topLeftCell="B5" activePane="bottomRight" state="frozen"/>
      <selection activeCell="K30" sqref="K30"/>
      <selection pane="topRight" activeCell="K30" sqref="K30"/>
      <selection pane="bottomLeft" activeCell="K30" sqref="K30"/>
      <selection pane="bottomRight" activeCell="K32" sqref="K32"/>
    </sheetView>
  </sheetViews>
  <sheetFormatPr defaultColWidth="9.1796875" defaultRowHeight="11.5" x14ac:dyDescent="0.25"/>
  <cols>
    <col min="1" max="1" width="24" style="5" customWidth="1"/>
    <col min="2" max="9" width="9.1796875" style="5" customWidth="1"/>
    <col min="10" max="16384" width="9.1796875" style="5"/>
  </cols>
  <sheetData>
    <row r="1" spans="1:9" x14ac:dyDescent="0.25">
      <c r="A1" s="2" t="s">
        <v>0</v>
      </c>
    </row>
    <row r="2" spans="1:9" ht="13.5" customHeight="1" x14ac:dyDescent="0.25">
      <c r="A2" s="37" t="s">
        <v>133</v>
      </c>
      <c r="B2" s="134"/>
      <c r="C2" s="134"/>
      <c r="D2" s="134"/>
      <c r="E2" s="134"/>
    </row>
    <row r="3" spans="1:9" x14ac:dyDescent="0.25">
      <c r="A3" s="89" t="s">
        <v>121</v>
      </c>
      <c r="B3" s="119">
        <v>41455</v>
      </c>
      <c r="C3" s="90">
        <v>41455</v>
      </c>
      <c r="D3" s="90">
        <v>41455</v>
      </c>
      <c r="E3" s="91">
        <v>41455</v>
      </c>
      <c r="F3" s="119">
        <v>41820</v>
      </c>
      <c r="G3" s="90">
        <v>41820</v>
      </c>
      <c r="H3" s="90">
        <v>41820</v>
      </c>
      <c r="I3" s="91">
        <v>41820</v>
      </c>
    </row>
    <row r="4" spans="1:9" x14ac:dyDescent="0.25">
      <c r="A4" s="92" t="s">
        <v>21</v>
      </c>
      <c r="B4" s="120" t="s">
        <v>122</v>
      </c>
      <c r="C4" s="93" t="s">
        <v>123</v>
      </c>
      <c r="D4" s="93" t="s">
        <v>124</v>
      </c>
      <c r="E4" s="94" t="s">
        <v>125</v>
      </c>
      <c r="F4" s="120" t="s">
        <v>122</v>
      </c>
      <c r="G4" s="93" t="s">
        <v>123</v>
      </c>
      <c r="H4" s="93" t="s">
        <v>124</v>
      </c>
      <c r="I4" s="94" t="s">
        <v>125</v>
      </c>
    </row>
    <row r="5" spans="1:9" x14ac:dyDescent="0.25">
      <c r="A5" s="95" t="s">
        <v>126</v>
      </c>
      <c r="B5" s="121"/>
      <c r="C5" s="98"/>
      <c r="D5" s="98"/>
      <c r="E5" s="99"/>
      <c r="F5" s="121"/>
      <c r="G5" s="98"/>
      <c r="H5" s="98"/>
      <c r="I5" s="99"/>
    </row>
    <row r="6" spans="1:9" s="54" customFormat="1" x14ac:dyDescent="0.25">
      <c r="A6" s="103" t="s">
        <v>86</v>
      </c>
      <c r="B6" s="122">
        <v>779269</v>
      </c>
      <c r="C6" s="96">
        <v>785979</v>
      </c>
      <c r="D6" s="96">
        <v>770001</v>
      </c>
      <c r="E6" s="97">
        <v>783604</v>
      </c>
      <c r="F6" s="122">
        <v>800769</v>
      </c>
      <c r="G6" s="96">
        <v>797741</v>
      </c>
      <c r="H6" s="96">
        <v>780323</v>
      </c>
      <c r="I6" s="97">
        <v>790974</v>
      </c>
    </row>
    <row r="7" spans="1:9" s="54" customFormat="1" x14ac:dyDescent="0.25">
      <c r="A7" s="104" t="s">
        <v>127</v>
      </c>
      <c r="B7" s="122"/>
      <c r="C7" s="96"/>
      <c r="D7" s="96"/>
      <c r="E7" s="97"/>
      <c r="F7" s="122"/>
      <c r="G7" s="96"/>
      <c r="H7" s="96"/>
      <c r="I7" s="97"/>
    </row>
    <row r="8" spans="1:9" s="54" customFormat="1" x14ac:dyDescent="0.25">
      <c r="A8" s="103" t="s">
        <v>87</v>
      </c>
      <c r="B8" s="122">
        <v>90729</v>
      </c>
      <c r="C8" s="96">
        <v>91656</v>
      </c>
      <c r="D8" s="96">
        <v>89846</v>
      </c>
      <c r="E8" s="97">
        <v>94396</v>
      </c>
      <c r="F8" s="122">
        <v>100109</v>
      </c>
      <c r="G8" s="96">
        <v>105344</v>
      </c>
      <c r="H8" s="96">
        <v>104672</v>
      </c>
      <c r="I8" s="97">
        <v>107065</v>
      </c>
    </row>
    <row r="9" spans="1:9" s="54" customFormat="1" x14ac:dyDescent="0.25">
      <c r="A9" s="103" t="s">
        <v>88</v>
      </c>
      <c r="B9" s="122">
        <v>69092</v>
      </c>
      <c r="C9" s="96">
        <v>70423</v>
      </c>
      <c r="D9" s="96">
        <v>68335</v>
      </c>
      <c r="E9" s="97">
        <v>71470</v>
      </c>
      <c r="F9" s="122">
        <v>74822</v>
      </c>
      <c r="G9" s="96">
        <v>76837</v>
      </c>
      <c r="H9" s="96">
        <v>75726</v>
      </c>
      <c r="I9" s="97">
        <v>76917</v>
      </c>
    </row>
    <row r="10" spans="1:9" s="54" customFormat="1" x14ac:dyDescent="0.25">
      <c r="A10" s="103" t="s">
        <v>89</v>
      </c>
      <c r="B10" s="129"/>
      <c r="C10" s="60"/>
      <c r="D10" s="60"/>
      <c r="E10" s="130"/>
      <c r="F10" s="129"/>
      <c r="G10" s="60"/>
      <c r="H10" s="60"/>
      <c r="I10" s="97">
        <v>33057</v>
      </c>
    </row>
    <row r="11" spans="1:9" s="54" customFormat="1" x14ac:dyDescent="0.25">
      <c r="A11" s="103" t="s">
        <v>128</v>
      </c>
      <c r="B11" s="122">
        <v>50486</v>
      </c>
      <c r="C11" s="96">
        <v>51867</v>
      </c>
      <c r="D11" s="96">
        <v>49796</v>
      </c>
      <c r="E11" s="97">
        <v>51066</v>
      </c>
      <c r="F11" s="122">
        <v>52230</v>
      </c>
      <c r="G11" s="96">
        <v>52640</v>
      </c>
      <c r="H11" s="96">
        <v>51673</v>
      </c>
      <c r="I11" s="97">
        <v>51326</v>
      </c>
    </row>
    <row r="12" spans="1:9" s="54" customFormat="1" x14ac:dyDescent="0.25">
      <c r="A12" s="103" t="s">
        <v>129</v>
      </c>
      <c r="B12" s="122">
        <v>142251</v>
      </c>
      <c r="C12" s="96">
        <v>142641</v>
      </c>
      <c r="D12" s="96">
        <v>139158</v>
      </c>
      <c r="E12" s="97">
        <v>144650</v>
      </c>
      <c r="F12" s="122">
        <v>152080</v>
      </c>
      <c r="G12" s="96">
        <v>154157</v>
      </c>
      <c r="H12" s="96">
        <v>152121</v>
      </c>
      <c r="I12" s="97">
        <v>156379</v>
      </c>
    </row>
    <row r="13" spans="1:9" s="54" customFormat="1" x14ac:dyDescent="0.25">
      <c r="A13" s="103" t="s">
        <v>91</v>
      </c>
      <c r="B13" s="122">
        <v>125546</v>
      </c>
      <c r="C13" s="96">
        <v>123996</v>
      </c>
      <c r="D13" s="96">
        <v>119732</v>
      </c>
      <c r="E13" s="97">
        <v>120466</v>
      </c>
      <c r="F13" s="122">
        <v>121933</v>
      </c>
      <c r="G13" s="96">
        <v>121012</v>
      </c>
      <c r="H13" s="96">
        <v>120289</v>
      </c>
      <c r="I13" s="97">
        <v>120825</v>
      </c>
    </row>
    <row r="14" spans="1:9" s="54" customFormat="1" x14ac:dyDescent="0.25">
      <c r="A14" s="104" t="s">
        <v>130</v>
      </c>
      <c r="B14" s="122"/>
      <c r="C14" s="96"/>
      <c r="D14" s="96"/>
      <c r="E14" s="97"/>
      <c r="F14" s="122"/>
      <c r="G14" s="96"/>
      <c r="H14" s="96"/>
      <c r="I14" s="97"/>
    </row>
    <row r="15" spans="1:9" s="54" customFormat="1" x14ac:dyDescent="0.25">
      <c r="A15" s="103" t="s">
        <v>131</v>
      </c>
      <c r="B15" s="129"/>
      <c r="C15" s="96">
        <v>18594</v>
      </c>
      <c r="D15" s="96">
        <v>21008</v>
      </c>
      <c r="E15" s="97">
        <v>28905</v>
      </c>
      <c r="F15" s="122">
        <v>30518</v>
      </c>
      <c r="G15" s="96">
        <v>30417</v>
      </c>
      <c r="H15" s="96">
        <v>28637</v>
      </c>
      <c r="I15" s="97">
        <v>35309</v>
      </c>
    </row>
    <row r="16" spans="1:9" s="54" customFormat="1" x14ac:dyDescent="0.25">
      <c r="A16" s="103" t="s">
        <v>140</v>
      </c>
      <c r="B16" s="56">
        <v>15214</v>
      </c>
      <c r="C16" s="96">
        <v>14507</v>
      </c>
      <c r="D16" s="96">
        <v>13375</v>
      </c>
      <c r="E16" s="97">
        <v>15326</v>
      </c>
      <c r="F16" s="122">
        <v>15289</v>
      </c>
      <c r="G16" s="96">
        <v>14781</v>
      </c>
      <c r="H16" s="96">
        <v>13603</v>
      </c>
      <c r="I16" s="130"/>
    </row>
    <row r="17" spans="1:9" s="54" customFormat="1" x14ac:dyDescent="0.25">
      <c r="A17" s="105" t="s">
        <v>97</v>
      </c>
      <c r="B17" s="131"/>
      <c r="C17" s="132"/>
      <c r="D17" s="132"/>
      <c r="E17" s="133"/>
      <c r="F17" s="131"/>
      <c r="G17" s="132"/>
      <c r="H17" s="132"/>
      <c r="I17" s="133"/>
    </row>
    <row r="18" spans="1:9" s="54" customFormat="1" x14ac:dyDescent="0.25"/>
    <row r="19" spans="1:9" s="54" customFormat="1" x14ac:dyDescent="0.25"/>
    <row r="20" spans="1:9" x14ac:dyDescent="0.25">
      <c r="B20" s="49"/>
      <c r="C20" s="49"/>
      <c r="D20" s="49"/>
      <c r="E20" s="49"/>
      <c r="F20" s="49"/>
      <c r="G20" s="49"/>
      <c r="H20" s="49"/>
      <c r="I20" s="49"/>
    </row>
    <row r="21" spans="1:9" x14ac:dyDescent="0.25">
      <c r="B21" s="49"/>
      <c r="C21" s="49"/>
      <c r="D21" s="49"/>
      <c r="E21" s="49"/>
      <c r="F21" s="49"/>
      <c r="G21" s="49"/>
      <c r="H21" s="49"/>
      <c r="I21" s="49"/>
    </row>
    <row r="22" spans="1:9" x14ac:dyDescent="0.25">
      <c r="B22" s="49"/>
      <c r="C22" s="49"/>
      <c r="D22" s="49"/>
      <c r="E22" s="49"/>
      <c r="F22" s="49"/>
      <c r="G22" s="49"/>
      <c r="H22" s="49"/>
      <c r="I22" s="49"/>
    </row>
    <row r="23" spans="1:9" x14ac:dyDescent="0.25">
      <c r="B23" s="49"/>
      <c r="C23" s="49"/>
      <c r="D23" s="49"/>
      <c r="E23" s="49"/>
      <c r="F23" s="49"/>
      <c r="G23" s="49"/>
      <c r="H23" s="49"/>
      <c r="I23" s="49"/>
    </row>
    <row r="24" spans="1:9" x14ac:dyDescent="0.25">
      <c r="B24" s="49"/>
      <c r="C24" s="49"/>
      <c r="D24" s="49"/>
      <c r="E24" s="49"/>
      <c r="F24" s="49"/>
      <c r="G24" s="49"/>
      <c r="H24" s="49"/>
      <c r="I24" s="49"/>
    </row>
    <row r="25" spans="1:9" x14ac:dyDescent="0.25">
      <c r="B25" s="49"/>
      <c r="C25" s="49"/>
      <c r="D25" s="49"/>
      <c r="E25" s="49"/>
      <c r="F25" s="49"/>
      <c r="G25" s="49"/>
      <c r="H25" s="49"/>
      <c r="I25" s="49"/>
    </row>
    <row r="26" spans="1:9" x14ac:dyDescent="0.25">
      <c r="B26" s="49"/>
      <c r="C26" s="49"/>
      <c r="D26" s="49"/>
      <c r="E26" s="49"/>
      <c r="F26" s="49"/>
      <c r="G26" s="49"/>
      <c r="H26" s="49"/>
      <c r="I26" s="49"/>
    </row>
    <row r="27" spans="1:9" x14ac:dyDescent="0.25">
      <c r="B27" s="49"/>
      <c r="C27" s="49"/>
      <c r="D27" s="49"/>
      <c r="E27" s="49"/>
      <c r="F27" s="49"/>
      <c r="G27" s="49"/>
      <c r="H27" s="49"/>
      <c r="I27" s="49"/>
    </row>
    <row r="28" spans="1:9" x14ac:dyDescent="0.25">
      <c r="B28" s="49"/>
      <c r="C28" s="49"/>
      <c r="D28" s="49"/>
      <c r="E28" s="49"/>
      <c r="F28" s="49"/>
      <c r="G28" s="49"/>
      <c r="H28" s="49"/>
      <c r="I28" s="49"/>
    </row>
    <row r="29" spans="1:9" x14ac:dyDescent="0.25">
      <c r="B29" s="49"/>
      <c r="C29" s="49"/>
      <c r="D29" s="49"/>
      <c r="E29" s="49"/>
      <c r="F29" s="49"/>
      <c r="G29" s="49"/>
      <c r="H29" s="49"/>
      <c r="I29" s="49"/>
    </row>
    <row r="30" spans="1:9" x14ac:dyDescent="0.25">
      <c r="B30" s="49"/>
      <c r="C30" s="49"/>
      <c r="D30" s="49"/>
      <c r="E30" s="49"/>
      <c r="F30" s="49"/>
      <c r="G30" s="49"/>
      <c r="H30" s="49"/>
      <c r="I30" s="49"/>
    </row>
    <row r="31" spans="1:9" x14ac:dyDescent="0.25">
      <c r="B31" s="49"/>
      <c r="C31" s="49"/>
      <c r="D31" s="49"/>
      <c r="E31" s="49"/>
      <c r="F31" s="49"/>
      <c r="G31" s="49"/>
      <c r="H31" s="49"/>
      <c r="I31" s="49"/>
    </row>
    <row r="32" spans="1:9" x14ac:dyDescent="0.25">
      <c r="B32" s="49"/>
      <c r="C32" s="49"/>
      <c r="D32" s="49"/>
      <c r="E32" s="49"/>
      <c r="F32" s="49"/>
      <c r="G32" s="49"/>
      <c r="H32" s="49"/>
      <c r="I32" s="49"/>
    </row>
    <row r="33" spans="2:9" x14ac:dyDescent="0.25">
      <c r="B33" s="49"/>
      <c r="C33" s="49"/>
      <c r="D33" s="49"/>
      <c r="E33" s="49"/>
      <c r="F33" s="49"/>
      <c r="G33" s="49"/>
      <c r="H33" s="49"/>
      <c r="I33" s="49"/>
    </row>
    <row r="34" spans="2:9" x14ac:dyDescent="0.25">
      <c r="B34" s="49"/>
      <c r="C34" s="49"/>
      <c r="D34" s="49"/>
      <c r="E34" s="49"/>
      <c r="F34" s="49"/>
      <c r="G34" s="49"/>
      <c r="H34" s="49"/>
      <c r="I34" s="49"/>
    </row>
    <row r="35" spans="2:9" x14ac:dyDescent="0.25">
      <c r="B35" s="49"/>
      <c r="C35" s="49"/>
      <c r="D35" s="49"/>
      <c r="E35" s="49"/>
      <c r="F35" s="49"/>
      <c r="G35" s="49"/>
      <c r="H35" s="49"/>
      <c r="I35" s="49"/>
    </row>
    <row r="36" spans="2:9" x14ac:dyDescent="0.25">
      <c r="B36" s="49"/>
      <c r="C36" s="49"/>
      <c r="D36" s="49"/>
      <c r="E36" s="49"/>
      <c r="F36" s="49"/>
      <c r="G36" s="49"/>
      <c r="H36" s="49"/>
      <c r="I36" s="49"/>
    </row>
    <row r="37" spans="2:9" x14ac:dyDescent="0.25">
      <c r="B37" s="49"/>
      <c r="C37" s="49"/>
      <c r="D37" s="49"/>
      <c r="E37" s="49"/>
      <c r="F37" s="49"/>
      <c r="G37" s="49"/>
      <c r="H37" s="49"/>
      <c r="I37" s="49"/>
    </row>
    <row r="38" spans="2:9" x14ac:dyDescent="0.25">
      <c r="B38" s="49"/>
      <c r="C38" s="49"/>
      <c r="D38" s="49"/>
      <c r="E38" s="49"/>
      <c r="F38" s="49"/>
      <c r="G38" s="49"/>
      <c r="H38" s="49"/>
      <c r="I38" s="49"/>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Disclaimer</vt:lpstr>
      <vt:lpstr>P&amp;L</vt:lpstr>
      <vt:lpstr>BS</vt:lpstr>
      <vt:lpstr>Cash Flow</vt:lpstr>
      <vt:lpstr>Segment Data</vt:lpstr>
      <vt:lpstr>Traffic</vt:lpstr>
    </vt:vector>
  </TitlesOfParts>
  <Company>Transurban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King</dc:creator>
  <cp:lastModifiedBy>Balbata, Lauren</cp:lastModifiedBy>
  <cp:lastPrinted>2016-07-11T05:36:34Z</cp:lastPrinted>
  <dcterms:created xsi:type="dcterms:W3CDTF">2015-06-22T03:35:10Z</dcterms:created>
  <dcterms:modified xsi:type="dcterms:W3CDTF">2016-10-19T23:01:43Z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