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https://transurbangroup.sharepoint.com/sites/TS-AU-VIC-CorporateAffairsTeam/InvestorRelations/FY20 Results/External spreadsheet/"/>
    </mc:Choice>
  </mc:AlternateContent>
  <xr:revisionPtr revIDLastSave="0" documentId="10_ncr:8000_{EA639DD5-A9F6-4D04-840A-9E1EDCD02E8A}" xr6:coauthVersionLast="45" xr6:coauthVersionMax="45" xr10:uidLastSave="{00000000-0000-0000-0000-000000000000}"/>
  <bookViews>
    <workbookView xWindow="-120" yWindow="-120" windowWidth="38640" windowHeight="21240" tabRatio="801" xr2:uid="{00000000-000D-0000-FFFF-FFFF00000000}"/>
  </bookViews>
  <sheets>
    <sheet name="Cover" sheetId="8" r:id="rId1"/>
    <sheet name="Disclaimer" sheetId="9" r:id="rId2"/>
    <sheet name="P&amp;L" sheetId="1" r:id="rId3"/>
    <sheet name="BS" sheetId="3" r:id="rId4"/>
    <sheet name="Cash Flow" sheetId="5" r:id="rId5"/>
    <sheet name="Segment Data" sheetId="10" r:id="rId6"/>
    <sheet name="Traffic" sheetId="7" r:id="rId7"/>
  </sheets>
  <definedNames>
    <definedName name="_xlnm._FilterDatabase" localSheetId="5" hidden="1">'Segment Data'!$A$2:$AC$4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1" i="5" l="1"/>
  <c r="D46" i="5" s="1"/>
  <c r="D39" i="5"/>
  <c r="D27" i="5"/>
  <c r="D16" i="5"/>
  <c r="D60" i="1"/>
  <c r="D52" i="1"/>
  <c r="D44" i="1"/>
  <c r="D53" i="1" s="1"/>
  <c r="D42" i="1"/>
  <c r="D29" i="1"/>
  <c r="D25" i="1"/>
  <c r="D19" i="1"/>
  <c r="D11" i="1"/>
  <c r="D21" i="1" s="1"/>
  <c r="D33" i="1" s="1"/>
  <c r="D36" i="1" s="1"/>
  <c r="AA37" i="10" l="1"/>
  <c r="Y37" i="10"/>
  <c r="X37" i="10"/>
  <c r="W37" i="10"/>
  <c r="V37" i="10"/>
  <c r="T37" i="10"/>
  <c r="S37" i="10"/>
  <c r="R37" i="10"/>
  <c r="Q37" i="10"/>
  <c r="P37" i="10"/>
  <c r="O37" i="10"/>
  <c r="N37" i="10"/>
  <c r="K37" i="10"/>
  <c r="J37" i="10"/>
  <c r="I37" i="10"/>
  <c r="H37" i="10"/>
  <c r="G37" i="10"/>
  <c r="F37" i="10"/>
  <c r="E37" i="10"/>
  <c r="D37" i="10"/>
  <c r="C37" i="10"/>
  <c r="AA31" i="10"/>
  <c r="AA33" i="10" s="1"/>
  <c r="Y31" i="10"/>
  <c r="Y33" i="10" s="1"/>
  <c r="X31" i="10"/>
  <c r="X33" i="10" s="1"/>
  <c r="W31" i="10"/>
  <c r="W33" i="10" s="1"/>
  <c r="V31" i="10"/>
  <c r="V33" i="10" s="1"/>
  <c r="T31" i="10"/>
  <c r="T33" i="10" s="1"/>
  <c r="S31" i="10"/>
  <c r="S33" i="10" s="1"/>
  <c r="R31" i="10"/>
  <c r="R33" i="10" s="1"/>
  <c r="Q31" i="10"/>
  <c r="Q33" i="10" s="1"/>
  <c r="P31" i="10"/>
  <c r="P33" i="10" s="1"/>
  <c r="O31" i="10"/>
  <c r="O33" i="10" s="1"/>
  <c r="N31" i="10"/>
  <c r="N33" i="10" s="1"/>
  <c r="D31" i="10"/>
  <c r="D33" i="10" s="1"/>
  <c r="E31" i="10"/>
  <c r="E33" i="10" s="1"/>
  <c r="F31" i="10"/>
  <c r="F33" i="10" s="1"/>
  <c r="G31" i="10"/>
  <c r="G33" i="10" s="1"/>
  <c r="H31" i="10"/>
  <c r="H33" i="10" s="1"/>
  <c r="I31" i="10"/>
  <c r="I33" i="10" s="1"/>
  <c r="J31" i="10"/>
  <c r="J33" i="10" s="1"/>
  <c r="K31" i="10"/>
  <c r="C31" i="10"/>
  <c r="C33" i="10" s="1"/>
  <c r="C43" i="5" l="1"/>
  <c r="C39" i="5"/>
  <c r="C27" i="5"/>
  <c r="C16" i="5"/>
  <c r="C58" i="3"/>
  <c r="C60" i="3" s="1"/>
  <c r="C47" i="3"/>
  <c r="C37" i="3"/>
  <c r="C23" i="3"/>
  <c r="C12" i="3"/>
  <c r="C60" i="1"/>
  <c r="C52" i="1"/>
  <c r="C42" i="1"/>
  <c r="C44" i="1" s="1"/>
  <c r="C29" i="1"/>
  <c r="C25" i="1"/>
  <c r="C19" i="1"/>
  <c r="C11" i="1"/>
  <c r="C21" i="1" l="1"/>
  <c r="C33" i="1" s="1"/>
  <c r="C36" i="1" s="1"/>
  <c r="C49" i="3"/>
  <c r="C25" i="3"/>
  <c r="C53" i="1"/>
  <c r="AA9" i="10"/>
  <c r="Y9" i="10"/>
  <c r="T9" i="10"/>
  <c r="D15" i="10"/>
  <c r="Y11" i="10" l="1"/>
  <c r="O9" i="10"/>
  <c r="C51" i="3"/>
  <c r="H15" i="10"/>
  <c r="J20" i="10"/>
  <c r="Y20" i="10"/>
  <c r="AA11" i="10"/>
  <c r="Z18" i="10"/>
  <c r="G20" i="10"/>
  <c r="D9" i="10"/>
  <c r="R15" i="10"/>
  <c r="R9" i="10"/>
  <c r="F9" i="10"/>
  <c r="K9" i="10"/>
  <c r="E15" i="10"/>
  <c r="F20" i="10"/>
  <c r="Q9" i="10"/>
  <c r="O15" i="10"/>
  <c r="N20" i="10"/>
  <c r="R20" i="10"/>
  <c r="Q20" i="10"/>
  <c r="Z7" i="10"/>
  <c r="X20" i="10"/>
  <c r="L16" i="10"/>
  <c r="U13" i="10"/>
  <c r="W20" i="10"/>
  <c r="J15" i="10"/>
  <c r="N9" i="10"/>
  <c r="Y15" i="10"/>
  <c r="U8" i="10"/>
  <c r="G15" i="10"/>
  <c r="L22" i="10"/>
  <c r="C20" i="10"/>
  <c r="Z19" i="10"/>
  <c r="X15" i="10"/>
  <c r="L8" i="10"/>
  <c r="E9" i="10"/>
  <c r="H20" i="10"/>
  <c r="D20" i="10"/>
  <c r="Q15" i="10"/>
  <c r="P20" i="10"/>
  <c r="L18" i="10"/>
  <c r="Z16" i="10"/>
  <c r="H9" i="10"/>
  <c r="V20" i="10"/>
  <c r="L7" i="10"/>
  <c r="F15" i="10"/>
  <c r="Z8" i="10"/>
  <c r="Z13" i="10"/>
  <c r="Z22" i="10"/>
  <c r="J9" i="10"/>
  <c r="C15" i="10"/>
  <c r="L19" i="10"/>
  <c r="U7" i="10"/>
  <c r="E20" i="10"/>
  <c r="G9" i="10"/>
  <c r="U18" i="10"/>
  <c r="U16" i="10"/>
  <c r="P9" i="10"/>
  <c r="I9" i="10"/>
  <c r="L13" i="10"/>
  <c r="N15" i="10"/>
  <c r="U22" i="10"/>
  <c r="W9" i="10"/>
  <c r="W15" i="10"/>
  <c r="T20" i="10"/>
  <c r="U19" i="10"/>
  <c r="C9" i="10"/>
  <c r="X9" i="10"/>
  <c r="V15" i="10"/>
  <c r="S9" i="10"/>
  <c r="AA20" i="10"/>
  <c r="AA15" i="10"/>
  <c r="V9" i="10"/>
  <c r="O20" i="10"/>
  <c r="S20" i="10"/>
  <c r="S15" i="10"/>
  <c r="P15" i="10"/>
  <c r="T15" i="10"/>
  <c r="T11" i="10"/>
  <c r="I20" i="10"/>
  <c r="K20" i="10"/>
  <c r="I15" i="10"/>
  <c r="K15" i="10"/>
  <c r="M9" i="10"/>
  <c r="D11" i="10" l="1"/>
  <c r="Q11" i="10"/>
  <c r="G23" i="10"/>
  <c r="O11" i="10"/>
  <c r="K11" i="10"/>
  <c r="Y23" i="10"/>
  <c r="J23" i="10"/>
  <c r="S11" i="10"/>
  <c r="N11" i="10"/>
  <c r="F11" i="10"/>
  <c r="T23" i="10"/>
  <c r="E23" i="10"/>
  <c r="C23" i="10"/>
  <c r="F23" i="10"/>
  <c r="AA23" i="10"/>
  <c r="S23" i="10"/>
  <c r="R11" i="10"/>
  <c r="X23" i="10"/>
  <c r="K23" i="10"/>
  <c r="Z20" i="10"/>
  <c r="D23" i="10"/>
  <c r="W23" i="10"/>
  <c r="P23" i="10"/>
  <c r="O23" i="10"/>
  <c r="I23" i="10"/>
  <c r="H23" i="10"/>
  <c r="Q23" i="10"/>
  <c r="R23" i="10"/>
  <c r="N23" i="10"/>
  <c r="AB22" i="10"/>
  <c r="AB7" i="10"/>
  <c r="AB18" i="10"/>
  <c r="AB8" i="10"/>
  <c r="AB16" i="10"/>
  <c r="AB13" i="10"/>
  <c r="L15" i="10"/>
  <c r="V23" i="10"/>
  <c r="Z9" i="10"/>
  <c r="U9" i="10"/>
  <c r="C11" i="10"/>
  <c r="I11" i="10"/>
  <c r="G11" i="10"/>
  <c r="X11" i="10"/>
  <c r="H11" i="10"/>
  <c r="P11" i="10"/>
  <c r="AB19" i="10"/>
  <c r="J11" i="10"/>
  <c r="W11" i="10"/>
  <c r="E11" i="10"/>
  <c r="V11" i="10"/>
  <c r="L20" i="10"/>
  <c r="Z15" i="10"/>
  <c r="U15" i="10"/>
  <c r="M11" i="10"/>
  <c r="L9" i="10"/>
  <c r="U20" i="10"/>
  <c r="U23" i="10" l="1"/>
  <c r="Z23" i="10"/>
  <c r="L23" i="10"/>
  <c r="U11" i="10"/>
  <c r="L11" i="10"/>
  <c r="Z11" i="10"/>
  <c r="AB9" i="10"/>
  <c r="AB11" i="10" l="1"/>
  <c r="D58" i="3" l="1"/>
  <c r="D60" i="3" s="1"/>
  <c r="D47" i="3"/>
  <c r="D37" i="3"/>
  <c r="D23" i="3"/>
  <c r="D12" i="3"/>
  <c r="D25" i="3" l="1"/>
  <c r="D49" i="3"/>
  <c r="D51" i="3" l="1"/>
  <c r="C41" i="5"/>
  <c r="C46" i="5" s="1"/>
  <c r="M15" i="10" l="1"/>
  <c r="M20" i="10"/>
  <c r="AB20" i="10" l="1"/>
  <c r="AB15" i="10"/>
  <c r="M23" i="10"/>
  <c r="AB23" i="10" s="1"/>
</calcChain>
</file>

<file path=xl/sharedStrings.xml><?xml version="1.0" encoding="utf-8"?>
<sst xmlns="http://schemas.openxmlformats.org/spreadsheetml/2006/main" count="274" uniqueCount="195">
  <si>
    <t>Transurban Holdings Limited</t>
  </si>
  <si>
    <t>Consolidated statement of comprehensive income</t>
  </si>
  <si>
    <t>Revenue</t>
  </si>
  <si>
    <t>Expenses</t>
  </si>
  <si>
    <t>Employee benefits expense</t>
  </si>
  <si>
    <t>Road operating costs</t>
  </si>
  <si>
    <t>Construction costs</t>
  </si>
  <si>
    <t>Transaction and integration costs</t>
  </si>
  <si>
    <t>Total expenses</t>
  </si>
  <si>
    <t xml:space="preserve">Amortisation </t>
  </si>
  <si>
    <t>Depreciation</t>
  </si>
  <si>
    <t>Total depreciation and amortisation</t>
  </si>
  <si>
    <t>Net finance costs</t>
  </si>
  <si>
    <t>Other comprehensive income</t>
  </si>
  <si>
    <t>Changes in the fair value of cash flow hedges, net of tax</t>
  </si>
  <si>
    <t>Ordinary equity holders of the stapled group</t>
  </si>
  <si>
    <t>Period</t>
  </si>
  <si>
    <t>Year</t>
  </si>
  <si>
    <t>- Attributable to THL</t>
  </si>
  <si>
    <t>- Attributable to THT/TIL</t>
  </si>
  <si>
    <t>Consolidated balance sheet</t>
  </si>
  <si>
    <t>ASSETS</t>
  </si>
  <si>
    <t>Current assets</t>
  </si>
  <si>
    <t>Cash and cash equivalents</t>
  </si>
  <si>
    <t>Trade and other receivables</t>
  </si>
  <si>
    <t>Derivative financial instruments</t>
  </si>
  <si>
    <t>Total current assets</t>
  </si>
  <si>
    <t>Non-current assets</t>
  </si>
  <si>
    <t>Equity accounted investments</t>
  </si>
  <si>
    <t>Property, plant and equipment</t>
  </si>
  <si>
    <t>Deferred tax assets</t>
  </si>
  <si>
    <t>Total non-current assets</t>
  </si>
  <si>
    <t>Total assets</t>
  </si>
  <si>
    <t>LIABILITIES</t>
  </si>
  <si>
    <t>Current liabilities</t>
  </si>
  <si>
    <t>Trade and other payables</t>
  </si>
  <si>
    <t>Borrowings</t>
  </si>
  <si>
    <t>Maintenance provision</t>
  </si>
  <si>
    <t>Distribution provision</t>
  </si>
  <si>
    <t>Other provisions</t>
  </si>
  <si>
    <t>Other liabilities</t>
  </si>
  <si>
    <t>Total current liabilities</t>
  </si>
  <si>
    <t>Non-current liabilities</t>
  </si>
  <si>
    <t>Deferred tax liabilities</t>
  </si>
  <si>
    <t>Total non-current liabilities</t>
  </si>
  <si>
    <t>Total liabilities</t>
  </si>
  <si>
    <t>Net assets</t>
  </si>
  <si>
    <t>EQUITY</t>
  </si>
  <si>
    <t>Contributed equity</t>
  </si>
  <si>
    <t>Reserves</t>
  </si>
  <si>
    <t>Accumulated losses</t>
  </si>
  <si>
    <t>Non-controlling interests – other</t>
  </si>
  <si>
    <t>Total equity</t>
  </si>
  <si>
    <t>Cash flows operating activities</t>
  </si>
  <si>
    <t>Receipts from customers</t>
  </si>
  <si>
    <t>Payments to suppliers and employees</t>
  </si>
  <si>
    <t>Payments for maintenance of intangible assets</t>
  </si>
  <si>
    <t>Transaction and integration costs related to acquisitions</t>
  </si>
  <si>
    <t>Other revenue</t>
  </si>
  <si>
    <t>Interest received</t>
  </si>
  <si>
    <t>Interest paid</t>
  </si>
  <si>
    <t>Cash flows from investing activities</t>
  </si>
  <si>
    <t>Payments for intangible assets</t>
  </si>
  <si>
    <t>Payments for property, plant and equipment</t>
  </si>
  <si>
    <t>Distributions received from equity accounted investments</t>
  </si>
  <si>
    <t>Cash flows from financing activities</t>
  </si>
  <si>
    <t>Proceeds from borrowings (net of costs)</t>
  </si>
  <si>
    <t>Repayment of borrowings</t>
  </si>
  <si>
    <t>Dividends and distributions paid to the Group's security holders</t>
  </si>
  <si>
    <t>Distributions paid to non-controlling interests</t>
  </si>
  <si>
    <t>Consolidated statement of cash flows</t>
  </si>
  <si>
    <t>Finance income</t>
  </si>
  <si>
    <t>Finance costs</t>
  </si>
  <si>
    <t>Corporate</t>
  </si>
  <si>
    <t>Total</t>
  </si>
  <si>
    <t>Account Description</t>
  </si>
  <si>
    <t>CityLink</t>
  </si>
  <si>
    <t>Hills M2</t>
  </si>
  <si>
    <t>Lane Cove Tunnel</t>
  </si>
  <si>
    <t>Cross City Tunnel</t>
  </si>
  <si>
    <t>M7</t>
  </si>
  <si>
    <t>Gateway Motorway</t>
  </si>
  <si>
    <t>Logan Motorway</t>
  </si>
  <si>
    <t>Clem7</t>
  </si>
  <si>
    <t>Go Between Bridge</t>
  </si>
  <si>
    <t>Legacy Way</t>
  </si>
  <si>
    <t>95 Express Lanes</t>
  </si>
  <si>
    <t>Ownership</t>
  </si>
  <si>
    <t>Toll revenue</t>
  </si>
  <si>
    <t>Total revenue</t>
  </si>
  <si>
    <t>Total Costs</t>
  </si>
  <si>
    <t>Underlying proportional EBITDA</t>
  </si>
  <si>
    <t>Proportional EBITDA</t>
  </si>
  <si>
    <t>Depreciation and amortisation</t>
  </si>
  <si>
    <t>Proportional profit (loss) before tax</t>
  </si>
  <si>
    <t>Income tax benefit (expense)</t>
  </si>
  <si>
    <t>Proportional net profit (loss)</t>
  </si>
  <si>
    <t>Financial Year</t>
  </si>
  <si>
    <t>Q1</t>
  </si>
  <si>
    <t>Q2</t>
  </si>
  <si>
    <t>Q3</t>
  </si>
  <si>
    <t>Q4</t>
  </si>
  <si>
    <t>M1 Eastern Distributor</t>
  </si>
  <si>
    <t>Westlink M7</t>
  </si>
  <si>
    <t>AirportLink M7</t>
  </si>
  <si>
    <t>495 Express Lanes</t>
  </si>
  <si>
    <t>Segment information</t>
  </si>
  <si>
    <t>Average Daily Traffic</t>
  </si>
  <si>
    <t>Earnings before depreciation, amortisation, net finance costs, equity accounted investments and income taxes</t>
  </si>
  <si>
    <t>$M</t>
  </si>
  <si>
    <t>Construction revenue</t>
  </si>
  <si>
    <t>Corporate and other expenses</t>
  </si>
  <si>
    <t>Non-controlling interests - other</t>
  </si>
  <si>
    <t>Net cash inflow from operating activities</t>
  </si>
  <si>
    <t>Net cash outflow from investing activities</t>
  </si>
  <si>
    <t>Cash and cash equivalents at the beginning of the year</t>
  </si>
  <si>
    <t>Effects of exchange rate changes on cash and cash equivalents</t>
  </si>
  <si>
    <t>Cash and cash equivalents at end of the year</t>
  </si>
  <si>
    <t>UNITED STATES</t>
  </si>
  <si>
    <t>© Copyright Transurban Limited ABN 96 098 143 410. All rights reserved. No part of this publication may be reproduced, stored in a retrieval system, or transmitted in any form or by any means, electronic, mechanical, photocopying, recording or otherwise, without the written permission of the Transurban Group.</t>
  </si>
  <si>
    <t>DISCLAIMER AND BASIS OF PREPARATION</t>
  </si>
  <si>
    <t>BASIS OF PREPARATION</t>
  </si>
  <si>
    <t>Movement in share-based payments reserve</t>
  </si>
  <si>
    <t>Income tax benefit</t>
  </si>
  <si>
    <t>Net cash inflow from financing activities</t>
  </si>
  <si>
    <t>Melbourne</t>
  </si>
  <si>
    <t>Sydney</t>
  </si>
  <si>
    <t>Brisbane</t>
  </si>
  <si>
    <t>AirportlinkM7</t>
  </si>
  <si>
    <t>Exchange differences on translation of North American operations, net of tax</t>
  </si>
  <si>
    <t>Concession financial asset</t>
  </si>
  <si>
    <t>Payments for equity accounted investments</t>
  </si>
  <si>
    <t>A25</t>
  </si>
  <si>
    <t>This document includes the presentation of results on a statutory as well as non-statutory basis. The non-statutory basis includes Proportional Results. All financial results are presented in AUD unless otherwise stated. Data used for calculating percentage movements has been based on whole actual numbers.</t>
  </si>
  <si>
    <t>Group</t>
  </si>
  <si>
    <t>Significant items</t>
  </si>
  <si>
    <t>North America</t>
  </si>
  <si>
    <t>TOTAL N.A.</t>
  </si>
  <si>
    <t>2019
$M</t>
  </si>
  <si>
    <t>Gain on revaluation of equity accounted investment</t>
  </si>
  <si>
    <t>Financial assets at amortised cost</t>
  </si>
  <si>
    <t>Goodwill</t>
  </si>
  <si>
    <t>Other Intangible assets</t>
  </si>
  <si>
    <t>Construction obligation provision</t>
  </si>
  <si>
    <t>Income taxes paid</t>
  </si>
  <si>
    <t>Payments for financial assets at amortised cost</t>
  </si>
  <si>
    <t>Repayment of financial assets at amortised cost</t>
  </si>
  <si>
    <t>Acquisition of non-controlling interest in subsidiary and term loan notes</t>
  </si>
  <si>
    <t>M4</t>
  </si>
  <si>
    <t xml:space="preserve">                                                                                                                       </t>
  </si>
  <si>
    <t>-</t>
  </si>
  <si>
    <t>M8 / M5 East</t>
  </si>
  <si>
    <t>2020
$M</t>
  </si>
  <si>
    <t>FY20 Year-End Results Financial Comparatives</t>
  </si>
  <si>
    <t>.</t>
  </si>
  <si>
    <t>Proceeds from loan facilities</t>
  </si>
  <si>
    <t>Principal repayment of leases</t>
  </si>
  <si>
    <t>(Loss)/profit for the year</t>
  </si>
  <si>
    <t>(Loss)/profit before income tax</t>
  </si>
  <si>
    <t>(Loss)/profit attributable to: </t>
  </si>
  <si>
    <t>- Attributable to Transurban Holdings Limited (THL)</t>
  </si>
  <si>
    <t>Other comprehensive loss for the year, net of tax</t>
  </si>
  <si>
    <t>Total comprehensive loss for the year</t>
  </si>
  <si>
    <r>
      <t>Total comprehensive (loss)/income for the year is attributable to:</t>
    </r>
    <r>
      <rPr>
        <sz val="9"/>
        <color theme="1"/>
        <rFont val="Arial"/>
        <family val="2"/>
      </rPr>
      <t> </t>
    </r>
  </si>
  <si>
    <t>Equity attributable to other members of the stapled group (THT/TIL)</t>
  </si>
  <si>
    <t>Equity attributable to security holders of the stapled group</t>
  </si>
  <si>
    <t>Capital contribution to equity accounted investment</t>
  </si>
  <si>
    <t>Proceeds from equity issues of stapled securities (net of costs)</t>
  </si>
  <si>
    <t>Net increase in cash and cash equivalents</t>
  </si>
  <si>
    <t>TOTAL SYDNEY</t>
  </si>
  <si>
    <t>TOTAL BRISBANE</t>
  </si>
  <si>
    <t>M5 West</t>
  </si>
  <si>
    <t>Share of loss of equity accounted investments, inclusive of impairments</t>
  </si>
  <si>
    <r>
      <t>Items that may be reclassified to profit and loss</t>
    </r>
    <r>
      <rPr>
        <sz val="9"/>
        <color theme="1"/>
        <rFont val="Arial"/>
        <family val="2"/>
      </rPr>
      <t> in the future</t>
    </r>
  </si>
  <si>
    <t>Share of other comprehensive loss of equity accounted investments, net of tax</t>
  </si>
  <si>
    <t>Other cash receipts</t>
  </si>
  <si>
    <t>Payments for acquisition of subsidiaries and term loan notes, net of cash acquired</t>
  </si>
  <si>
    <t>M2</t>
  </si>
  <si>
    <t>LCT</t>
  </si>
  <si>
    <t>CCT</t>
  </si>
  <si>
    <t>Roam Tolling &amp;
Tollaust</t>
  </si>
  <si>
    <t>ED</t>
  </si>
  <si>
    <t>TQ Corp</t>
  </si>
  <si>
    <t>North America Corp</t>
  </si>
  <si>
    <t>Corporate and other</t>
  </si>
  <si>
    <t xml:space="preserve">Net finance costs </t>
  </si>
  <si>
    <r>
      <t xml:space="preserve">This </t>
    </r>
    <r>
      <rPr>
        <sz val="7"/>
        <color rgb="FF37312C"/>
        <rFont val="Arial"/>
        <family val="2"/>
      </rPr>
      <t>publication</t>
    </r>
    <r>
      <rPr>
        <sz val="7"/>
        <color rgb="FF000000"/>
        <rFont val="Arial"/>
        <family val="2"/>
      </rPr>
      <t xml:space="preserve"> is prepared by the Transurban Group comprising Transurban Holdings Limited (ACN 098 143 429), Transurban Holding Trust (ARSN 098 807 419) and Transurban International Limited (ACN 121 746 825). The responsible entity of Transurban Holding Trust is Transurban Infrastructure Management Limited (ACN 098 147 678) (AFSL 246 585).</t>
    </r>
  </si>
  <si>
    <t xml:space="preserve">The information in this publication does not take into account individual investment and financial circumstances and is not intended in any way to influence a person dealing with a financial product, nor provide financial advice. It does not constitute an offer to subscribe for securities in the Transurban Group. Any person intending to deal in Transurban Group securities is recommended to obtain professional advice. </t>
  </si>
  <si>
    <t>No representation or warranty is made as to the accuracy, completeness or correctness of the information contained in this publication. To the maximum extent permitted by law, none of the Transurban Group, its Directors, employees or agents or any other person, accept any liability for any loss arising from or in connection with this publication including, without limitation, any liability arising from fault or negligence, or make any representations or warranties regarding, and take no responsibility for, any part of this publication and make no representation or warranty, express or implied, as to the currency, accuracy, reliability, or completeness of information in this publication.</t>
  </si>
  <si>
    <t>These materials do not constitute an offer of securities for sale in the United States of America, and the securities referred to in these materials have not been and will not be registered under the United States Securities Act of 1933, as amended, and may not be offered or sold in the United States absent registration or an exemption from registration.</t>
  </si>
  <si>
    <t>(Loss)/profit attributable to ordinary security holders of the Group</t>
  </si>
  <si>
    <t>Ordinary security holders of the stapled group</t>
  </si>
  <si>
    <t>Proceeds made in the provision of loan facilities</t>
  </si>
  <si>
    <t>EBITDA Margin (Toll revenue)</t>
  </si>
  <si>
    <t>EBITDA Margin (Total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</si>
</sst>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quot;FY&quot;yy"/>
  </numFmts>
  <fonts count="18" x14ac:knownFonts="1">
    <font>
      <sz val="11"/>
      <color theme="1"/>
      <name val="Calibri"/>
      <family val="2"/>
      <scheme val="minor"/>
    </font>
    <font>
      <b/>
      <sz val="9"/>
      <color theme="1"/>
      <name val="Arial"/>
      <family val="2"/>
    </font>
    <font>
      <sz val="9"/>
      <color theme="1"/>
      <name val="Arial"/>
      <family val="2"/>
    </font>
    <font>
      <sz val="9"/>
      <name val="Arial"/>
      <family val="2"/>
    </font>
    <font>
      <b/>
      <i/>
      <sz val="9"/>
      <name val="Arial"/>
      <family val="2"/>
    </font>
    <font>
      <b/>
      <sz val="9"/>
      <name val="Arial"/>
      <family val="2"/>
    </font>
    <font>
      <i/>
      <sz val="9"/>
      <color theme="1"/>
      <name val="Arial"/>
      <family val="2"/>
    </font>
    <font>
      <sz val="10"/>
      <name val="Arial"/>
      <family val="2"/>
    </font>
    <font>
      <sz val="11"/>
      <color theme="1"/>
      <name val="Calibri"/>
      <family val="2"/>
      <scheme val="minor"/>
    </font>
    <font>
      <sz val="11"/>
      <color theme="1"/>
      <name val="Arial"/>
      <family val="2"/>
    </font>
    <font>
      <b/>
      <u/>
      <sz val="9"/>
      <color theme="1"/>
      <name val="Arial"/>
      <family val="2"/>
    </font>
    <font>
      <b/>
      <sz val="18"/>
      <name val="Arial"/>
      <family val="2"/>
    </font>
    <font>
      <sz val="11"/>
      <color indexed="8"/>
      <name val="Calibri"/>
      <family val="2"/>
    </font>
    <font>
      <b/>
      <sz val="22"/>
      <color rgb="FF000000"/>
      <name val="Arial"/>
      <family val="2"/>
    </font>
    <font>
      <sz val="7"/>
      <color rgb="FF000000"/>
      <name val="Arial"/>
      <family val="2"/>
    </font>
    <font>
      <sz val="7"/>
      <color rgb="FF37312C"/>
      <name val="Arial"/>
      <family val="2"/>
    </font>
    <font>
      <b/>
      <sz val="7"/>
      <color rgb="FF000000"/>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2">
    <xf numFmtId="0" fontId="0" fillId="0" borderId="0"/>
    <xf numFmtId="0" fontId="7" fillId="0" borderId="0"/>
    <xf numFmtId="9"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12" fillId="0" borderId="0" applyFont="0" applyFill="0" applyBorder="0" applyAlignment="0" applyProtection="0"/>
    <xf numFmtId="0" fontId="7" fillId="0" borderId="0"/>
    <xf numFmtId="0" fontId="7" fillId="0" borderId="0"/>
  </cellStyleXfs>
  <cellXfs count="183">
    <xf numFmtId="0" fontId="0" fillId="0" borderId="0" xfId="0"/>
    <xf numFmtId="0" fontId="1" fillId="2" borderId="0" xfId="0" applyFont="1" applyFill="1"/>
    <xf numFmtId="0" fontId="2" fillId="2" borderId="0" xfId="0" applyFont="1" applyFill="1"/>
    <xf numFmtId="0" fontId="3" fillId="2" borderId="0" xfId="0" applyFont="1" applyFill="1"/>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0" fontId="1" fillId="2" borderId="0" xfId="0" applyFont="1" applyFill="1" applyAlignment="1">
      <alignment vertical="center" wrapText="1"/>
    </xf>
    <xf numFmtId="165" fontId="2" fillId="2" borderId="0" xfId="0" applyNumberFormat="1" applyFont="1" applyFill="1"/>
    <xf numFmtId="165" fontId="1" fillId="2" borderId="0" xfId="0" applyNumberFormat="1" applyFont="1" applyFill="1" applyAlignment="1">
      <alignment vertical="center" wrapText="1"/>
    </xf>
    <xf numFmtId="165" fontId="2" fillId="0" borderId="0" xfId="0" applyNumberFormat="1" applyFont="1"/>
    <xf numFmtId="165" fontId="5" fillId="2" borderId="0" xfId="0" applyNumberFormat="1" applyFont="1" applyFill="1" applyAlignment="1">
      <alignment vertical="center" wrapText="1"/>
    </xf>
    <xf numFmtId="165" fontId="3" fillId="2" borderId="0" xfId="0" applyNumberFormat="1" applyFont="1" applyFill="1" applyAlignment="1">
      <alignment vertical="center" wrapText="1"/>
    </xf>
    <xf numFmtId="165" fontId="6" fillId="2" borderId="0" xfId="0" applyNumberFormat="1" applyFont="1" applyFill="1" applyAlignment="1">
      <alignment vertical="center" wrapText="1"/>
    </xf>
    <xf numFmtId="165" fontId="2" fillId="2" borderId="0" xfId="0" applyNumberFormat="1" applyFont="1" applyFill="1" applyAlignment="1">
      <alignment vertical="center" wrapText="1"/>
    </xf>
    <xf numFmtId="0" fontId="2" fillId="2" borderId="0" xfId="0" applyFont="1" applyFill="1" applyAlignment="1">
      <alignment vertical="center" wrapText="1"/>
    </xf>
    <xf numFmtId="0" fontId="2" fillId="2" borderId="0" xfId="0" applyFont="1" applyFill="1" applyBorder="1"/>
    <xf numFmtId="0" fontId="1" fillId="2" borderId="0" xfId="0" applyFont="1" applyFill="1" applyBorder="1" applyAlignment="1">
      <alignment vertical="center" wrapText="1"/>
    </xf>
    <xf numFmtId="0" fontId="2" fillId="0" borderId="0" xfId="0" applyFont="1" applyBorder="1"/>
    <xf numFmtId="0" fontId="2" fillId="2" borderId="0" xfId="0" applyFont="1" applyFill="1" applyAlignment="1">
      <alignment wrapText="1"/>
    </xf>
    <xf numFmtId="0" fontId="2" fillId="2" borderId="0" xfId="0" applyFont="1" applyFill="1" applyAlignment="1">
      <alignment horizontal="center" wrapText="1"/>
    </xf>
    <xf numFmtId="165" fontId="3" fillId="2" borderId="0" xfId="0" quotePrefix="1" applyNumberFormat="1" applyFont="1" applyFill="1" applyAlignment="1">
      <alignment vertical="center" wrapText="1"/>
    </xf>
    <xf numFmtId="165" fontId="2" fillId="2" borderId="0" xfId="0" applyNumberFormat="1" applyFont="1" applyFill="1" applyAlignment="1"/>
    <xf numFmtId="165" fontId="3" fillId="2" borderId="0" xfId="0" applyNumberFormat="1" applyFont="1" applyFill="1" applyAlignment="1">
      <alignment wrapText="1"/>
    </xf>
    <xf numFmtId="165" fontId="2" fillId="0" borderId="0" xfId="0" applyNumberFormat="1" applyFont="1" applyAlignment="1"/>
    <xf numFmtId="0" fontId="1" fillId="2" borderId="0" xfId="0" applyFont="1" applyFill="1" applyAlignment="1">
      <alignment horizontal="center"/>
    </xf>
    <xf numFmtId="165" fontId="5" fillId="0" borderId="0" xfId="0" applyNumberFormat="1" applyFont="1" applyFill="1" applyAlignment="1">
      <alignment horizontal="right" vertical="center" wrapText="1"/>
    </xf>
    <xf numFmtId="0" fontId="5" fillId="0" borderId="0" xfId="0" applyFont="1" applyFill="1" applyBorder="1" applyAlignment="1">
      <alignment horizontal="center" vertical="center" wrapText="1"/>
    </xf>
    <xf numFmtId="165"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0" fontId="3" fillId="0" borderId="0" xfId="0" applyFont="1" applyFill="1"/>
    <xf numFmtId="0" fontId="5" fillId="0" borderId="1" xfId="0" applyFont="1" applyFill="1" applyBorder="1" applyAlignment="1">
      <alignment horizontal="center" vertical="center" wrapText="1"/>
    </xf>
    <xf numFmtId="0" fontId="3" fillId="0" borderId="0" xfId="0" applyFont="1" applyFill="1" applyBorder="1" applyAlignment="1">
      <alignment horizontal="right" vertical="center" wrapText="1"/>
    </xf>
    <xf numFmtId="165" fontId="5" fillId="0" borderId="4" xfId="0" applyNumberFormat="1" applyFont="1" applyFill="1" applyBorder="1" applyAlignment="1">
      <alignment vertical="center" wrapText="1"/>
    </xf>
    <xf numFmtId="165" fontId="5" fillId="0" borderId="0" xfId="0" applyNumberFormat="1" applyFont="1" applyFill="1" applyAlignment="1">
      <alignment vertical="center" wrapText="1"/>
    </xf>
    <xf numFmtId="165" fontId="3" fillId="0" borderId="4" xfId="0" applyNumberFormat="1" applyFont="1" applyFill="1" applyBorder="1" applyAlignment="1">
      <alignment vertical="center" wrapText="1"/>
    </xf>
    <xf numFmtId="165" fontId="3" fillId="0" borderId="0" xfId="0" applyNumberFormat="1" applyFont="1" applyFill="1" applyAlignment="1">
      <alignment vertical="center" wrapText="1"/>
    </xf>
    <xf numFmtId="0" fontId="5" fillId="0" borderId="0" xfId="0" applyFont="1" applyFill="1" applyAlignment="1">
      <alignment horizontal="right" vertical="center" wrapText="1"/>
    </xf>
    <xf numFmtId="0" fontId="4" fillId="0" borderId="0" xfId="0" applyFont="1" applyFill="1" applyBorder="1" applyAlignment="1">
      <alignment horizontal="center"/>
    </xf>
    <xf numFmtId="0" fontId="1" fillId="0" borderId="0" xfId="0" applyFont="1"/>
    <xf numFmtId="3" fontId="2" fillId="0" borderId="0" xfId="0" applyNumberFormat="1" applyFont="1"/>
    <xf numFmtId="0" fontId="2" fillId="0" borderId="0" xfId="0" applyFont="1" applyFill="1"/>
    <xf numFmtId="0" fontId="2" fillId="3" borderId="0" xfId="0" applyFont="1" applyFill="1"/>
    <xf numFmtId="3" fontId="2" fillId="0" borderId="0" xfId="0" applyNumberFormat="1" applyFont="1" applyFill="1"/>
    <xf numFmtId="0" fontId="9" fillId="0" borderId="0" xfId="0" applyFont="1"/>
    <xf numFmtId="0" fontId="1" fillId="0" borderId="15" xfId="0" applyFont="1" applyBorder="1"/>
    <xf numFmtId="169" fontId="1" fillId="0" borderId="4" xfId="0" applyNumberFormat="1" applyFont="1" applyBorder="1" applyAlignment="1">
      <alignment horizontal="center" vertical="center"/>
    </xf>
    <xf numFmtId="169" fontId="1" fillId="0" borderId="16" xfId="0" applyNumberFormat="1" applyFont="1" applyBorder="1" applyAlignment="1">
      <alignment horizontal="center" vertical="center"/>
    </xf>
    <xf numFmtId="0" fontId="2" fillId="0" borderId="17" xfId="0" applyFont="1" applyBorder="1"/>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0" fillId="0" borderId="17" xfId="0" applyFont="1" applyBorder="1"/>
    <xf numFmtId="3" fontId="3" fillId="0" borderId="0" xfId="0" applyNumberFormat="1" applyFont="1" applyFill="1" applyBorder="1"/>
    <xf numFmtId="3" fontId="3" fillId="0" borderId="18" xfId="0" applyNumberFormat="1" applyFont="1" applyFill="1" applyBorder="1"/>
    <xf numFmtId="0" fontId="1" fillId="0" borderId="0" xfId="0" applyFont="1" applyBorder="1"/>
    <xf numFmtId="0" fontId="2" fillId="0" borderId="18" xfId="0" applyFont="1" applyBorder="1"/>
    <xf numFmtId="0" fontId="2" fillId="0" borderId="17" xfId="0" applyFont="1" applyFill="1" applyBorder="1" applyAlignment="1">
      <alignment horizontal="left" indent="1"/>
    </xf>
    <xf numFmtId="0" fontId="10" fillId="0" borderId="17" xfId="0" applyFont="1" applyFill="1" applyBorder="1"/>
    <xf numFmtId="0" fontId="2" fillId="0" borderId="19" xfId="0" applyFont="1" applyFill="1" applyBorder="1" applyAlignment="1">
      <alignment horizontal="left" indent="1"/>
    </xf>
    <xf numFmtId="165" fontId="3" fillId="0" borderId="0" xfId="0" applyNumberFormat="1" applyFont="1" applyFill="1" applyBorder="1" applyAlignment="1">
      <alignment horizontal="right" vertical="center" wrapText="1"/>
    </xf>
    <xf numFmtId="165" fontId="2" fillId="0" borderId="0" xfId="0" applyNumberFormat="1" applyFont="1" applyFill="1"/>
    <xf numFmtId="165" fontId="5" fillId="0" borderId="2" xfId="0" applyNumberFormat="1" applyFont="1" applyFill="1" applyBorder="1" applyAlignment="1">
      <alignment horizontal="right" vertical="center" wrapText="1"/>
    </xf>
    <xf numFmtId="165" fontId="3" fillId="0" borderId="0" xfId="0" applyNumberFormat="1" applyFont="1" applyFill="1" applyBorder="1" applyAlignment="1">
      <alignment horizontal="right" wrapText="1"/>
    </xf>
    <xf numFmtId="165" fontId="5" fillId="0" borderId="1" xfId="0" applyNumberFormat="1" applyFont="1" applyFill="1" applyBorder="1" applyAlignment="1">
      <alignment horizontal="right" vertical="center" wrapText="1"/>
    </xf>
    <xf numFmtId="165" fontId="5" fillId="0" borderId="3" xfId="0" applyNumberFormat="1" applyFont="1" applyFill="1" applyBorder="1" applyAlignment="1">
      <alignment horizontal="right" vertical="center" wrapText="1"/>
    </xf>
    <xf numFmtId="165" fontId="5" fillId="0" borderId="1" xfId="0" applyNumberFormat="1" applyFont="1" applyFill="1" applyBorder="1" applyAlignment="1">
      <alignment horizontal="right" wrapText="1"/>
    </xf>
    <xf numFmtId="169"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1" fillId="0" borderId="21" xfId="0" applyFont="1" applyBorder="1"/>
    <xf numFmtId="3" fontId="3" fillId="0" borderId="23" xfId="0" applyNumberFormat="1" applyFont="1" applyFill="1" applyBorder="1"/>
    <xf numFmtId="0" fontId="13" fillId="2" borderId="0" xfId="0" applyFont="1" applyFill="1" applyAlignment="1">
      <alignment wrapText="1"/>
    </xf>
    <xf numFmtId="0" fontId="14" fillId="2" borderId="0" xfId="0" applyFont="1" applyFill="1" applyAlignment="1">
      <alignment horizontal="justify" vertical="center" wrapText="1"/>
    </xf>
    <xf numFmtId="0" fontId="14" fillId="2" borderId="0" xfId="0" applyFont="1" applyFill="1" applyAlignment="1">
      <alignment horizontal="left" vertical="center" wrapText="1"/>
    </xf>
    <xf numFmtId="0" fontId="16" fillId="2" borderId="0" xfId="0" applyFont="1" applyFill="1" applyAlignment="1">
      <alignment horizontal="left" vertical="center" wrapText="1"/>
    </xf>
    <xf numFmtId="17" fontId="2" fillId="0" borderId="0" xfId="0" applyNumberFormat="1" applyFont="1"/>
    <xf numFmtId="17" fontId="2" fillId="0" borderId="0" xfId="0" applyNumberFormat="1" applyFont="1" applyFill="1"/>
    <xf numFmtId="3" fontId="3" fillId="0" borderId="21" xfId="0" applyNumberFormat="1" applyFont="1" applyFill="1" applyBorder="1"/>
    <xf numFmtId="3" fontId="2" fillId="0" borderId="21" xfId="0" applyNumberFormat="1" applyFont="1" applyFill="1" applyBorder="1" applyAlignment="1">
      <alignment horizontal="right"/>
    </xf>
    <xf numFmtId="3" fontId="2" fillId="0" borderId="0" xfId="0" applyNumberFormat="1" applyFont="1" applyFill="1" applyBorder="1" applyAlignment="1">
      <alignment horizontal="right"/>
    </xf>
    <xf numFmtId="0" fontId="9" fillId="2" borderId="0" xfId="0" applyFont="1" applyFill="1" applyAlignment="1">
      <alignment wrapText="1"/>
    </xf>
    <xf numFmtId="165" fontId="2" fillId="0" borderId="0" xfId="0" applyNumberFormat="1" applyFont="1" applyFill="1" applyAlignment="1">
      <alignment horizontal="center" vertical="center"/>
    </xf>
    <xf numFmtId="165" fontId="2" fillId="0" borderId="3" xfId="0" applyNumberFormat="1" applyFont="1" applyFill="1" applyBorder="1" applyAlignment="1">
      <alignment horizontal="center" vertical="center"/>
    </xf>
    <xf numFmtId="165" fontId="2"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2" fillId="3" borderId="3" xfId="0" applyNumberFormat="1" applyFont="1" applyFill="1" applyBorder="1" applyAlignment="1">
      <alignment horizontal="center" vertical="center"/>
    </xf>
    <xf numFmtId="165" fontId="1" fillId="3" borderId="3" xfId="0" applyNumberFormat="1" applyFont="1" applyFill="1" applyBorder="1" applyAlignment="1">
      <alignment horizontal="center" vertical="center"/>
    </xf>
    <xf numFmtId="165" fontId="2" fillId="3"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165" fontId="1" fillId="3" borderId="2" xfId="0" applyNumberFormat="1" applyFont="1" applyFill="1" applyBorder="1" applyAlignment="1">
      <alignment horizontal="center" vertical="center"/>
    </xf>
    <xf numFmtId="165" fontId="3" fillId="0" borderId="22" xfId="0" applyNumberFormat="1" applyFont="1" applyFill="1" applyBorder="1" applyAlignment="1">
      <alignment horizontal="right" vertical="center" wrapText="1"/>
    </xf>
    <xf numFmtId="0" fontId="4" fillId="2" borderId="0" xfId="0" applyFont="1" applyFill="1" applyBorder="1" applyAlignment="1">
      <alignment horizontal="center"/>
    </xf>
    <xf numFmtId="0" fontId="2" fillId="0" borderId="0" xfId="0" applyFont="1" applyAlignment="1">
      <alignment wrapText="1"/>
    </xf>
    <xf numFmtId="0" fontId="1" fillId="0" borderId="0" xfId="0" applyFont="1" applyAlignment="1">
      <alignment horizontal="left" wrapText="1"/>
    </xf>
    <xf numFmtId="0" fontId="17" fillId="0" borderId="0" xfId="0" applyFont="1"/>
    <xf numFmtId="0" fontId="3" fillId="0" borderId="0" xfId="0" applyFont="1"/>
    <xf numFmtId="165" fontId="3" fillId="0" borderId="0" xfId="0" applyNumberFormat="1" applyFont="1" applyFill="1" applyAlignment="1">
      <alignment horizontal="center" vertical="center"/>
    </xf>
    <xf numFmtId="165" fontId="3" fillId="0" borderId="3" xfId="0" applyNumberFormat="1" applyFont="1" applyFill="1" applyBorder="1" applyAlignment="1">
      <alignment horizontal="center" vertical="center"/>
    </xf>
    <xf numFmtId="165" fontId="3" fillId="3" borderId="0" xfId="0" applyNumberFormat="1" applyFont="1" applyFill="1" applyAlignment="1">
      <alignment horizontal="center" vertical="center"/>
    </xf>
    <xf numFmtId="165" fontId="5" fillId="3" borderId="0" xfId="0" applyNumberFormat="1" applyFont="1" applyFill="1" applyAlignment="1">
      <alignment horizontal="center" vertical="center"/>
    </xf>
    <xf numFmtId="165" fontId="3" fillId="3" borderId="3" xfId="0" applyNumberFormat="1" applyFont="1" applyFill="1" applyBorder="1" applyAlignment="1">
      <alignment horizontal="center" vertical="center"/>
    </xf>
    <xf numFmtId="165" fontId="5" fillId="3" borderId="3"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xf>
    <xf numFmtId="168" fontId="3" fillId="0" borderId="0" xfId="7" applyNumberFormat="1" applyFont="1"/>
    <xf numFmtId="0" fontId="2" fillId="0" borderId="0" xfId="0" applyFont="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3" borderId="10" xfId="0" applyFont="1" applyFill="1" applyBorder="1" applyAlignment="1">
      <alignment horizontal="center" vertical="center" wrapText="1"/>
    </xf>
    <xf numFmtId="0" fontId="2" fillId="3" borderId="10" xfId="0" applyFont="1" applyFill="1" applyBorder="1" applyAlignment="1">
      <alignment horizontal="center" vertical="center"/>
    </xf>
    <xf numFmtId="0" fontId="1" fillId="0" borderId="6" xfId="0" applyFont="1" applyBorder="1" applyAlignment="1">
      <alignment horizontal="center" vertical="center" wrapText="1"/>
    </xf>
    <xf numFmtId="0" fontId="1" fillId="3" borderId="6"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13"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Fill="1" applyBorder="1" applyAlignment="1">
      <alignment horizontal="center" vertical="center" wrapText="1"/>
    </xf>
    <xf numFmtId="0" fontId="1" fillId="3" borderId="11" xfId="0" applyFont="1" applyFill="1" applyBorder="1" applyAlignment="1">
      <alignment horizontal="center" vertical="center"/>
    </xf>
    <xf numFmtId="10" fontId="3" fillId="3" borderId="0" xfId="0" applyNumberFormat="1" applyFont="1" applyFill="1" applyAlignment="1">
      <alignment horizontal="center" vertical="center"/>
    </xf>
    <xf numFmtId="10" fontId="5" fillId="3" borderId="0" xfId="0" applyNumberFormat="1" applyFont="1" applyFill="1" applyAlignment="1">
      <alignment horizontal="center" vertical="center"/>
    </xf>
    <xf numFmtId="10" fontId="5" fillId="0" borderId="0" xfId="0" applyNumberFormat="1" applyFont="1" applyAlignment="1">
      <alignment horizontal="center" vertical="center"/>
    </xf>
    <xf numFmtId="165" fontId="3" fillId="3"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4" xfId="0" applyNumberFormat="1" applyFont="1" applyFill="1" applyBorder="1" applyAlignment="1">
      <alignment horizontal="center" vertical="center"/>
    </xf>
    <xf numFmtId="168" fontId="3" fillId="3" borderId="0" xfId="7" applyNumberFormat="1" applyFont="1" applyFill="1" applyBorder="1" applyAlignment="1">
      <alignment horizontal="center" vertical="center"/>
    </xf>
    <xf numFmtId="168" fontId="3" fillId="1" borderId="0" xfId="7" applyNumberFormat="1" applyFont="1" applyFill="1" applyBorder="1" applyAlignment="1">
      <alignment horizontal="center" vertical="center"/>
    </xf>
    <xf numFmtId="3" fontId="3" fillId="1" borderId="0" xfId="0" applyNumberFormat="1" applyFont="1" applyFill="1" applyBorder="1" applyAlignment="1">
      <alignment horizontal="center" vertical="center"/>
    </xf>
    <xf numFmtId="0" fontId="3" fillId="1" borderId="0" xfId="0" applyFont="1" applyFill="1" applyBorder="1" applyAlignment="1">
      <alignment horizontal="center" vertical="center"/>
    </xf>
    <xf numFmtId="168" fontId="5" fillId="3" borderId="0" xfId="7" applyNumberFormat="1" applyFont="1" applyFill="1" applyBorder="1" applyAlignment="1">
      <alignment horizontal="center" vertical="center"/>
    </xf>
    <xf numFmtId="168" fontId="2" fillId="0" borderId="0" xfId="7" applyNumberFormat="1" applyFont="1" applyAlignment="1">
      <alignment horizontal="center" vertical="center"/>
    </xf>
    <xf numFmtId="10" fontId="2" fillId="3" borderId="0" xfId="0" applyNumberFormat="1" applyFont="1" applyFill="1" applyAlignment="1">
      <alignment horizontal="center" vertical="center"/>
    </xf>
    <xf numFmtId="10" fontId="1" fillId="3" borderId="0" xfId="0" applyNumberFormat="1" applyFont="1" applyFill="1" applyAlignment="1">
      <alignment horizontal="center" vertical="center"/>
    </xf>
    <xf numFmtId="10" fontId="1" fillId="0" borderId="0" xfId="0" applyNumberFormat="1" applyFont="1" applyAlignment="1">
      <alignment horizontal="center" vertical="center"/>
    </xf>
    <xf numFmtId="165" fontId="2" fillId="3" borderId="0" xfId="0"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168" fontId="2" fillId="3" borderId="0" xfId="7" applyNumberFormat="1" applyFont="1" applyFill="1" applyBorder="1" applyAlignment="1">
      <alignment horizontal="center" vertical="center"/>
    </xf>
    <xf numFmtId="3" fontId="2" fillId="1" borderId="0" xfId="0" applyNumberFormat="1" applyFont="1" applyFill="1" applyBorder="1" applyAlignment="1">
      <alignment horizontal="center" vertical="center"/>
    </xf>
    <xf numFmtId="0" fontId="2" fillId="1" borderId="0" xfId="0" applyFont="1" applyFill="1" applyBorder="1" applyAlignment="1">
      <alignment horizontal="center" vertical="center"/>
    </xf>
    <xf numFmtId="168" fontId="1" fillId="3" borderId="0" xfId="7" applyNumberFormat="1" applyFont="1" applyFill="1" applyBorder="1" applyAlignment="1">
      <alignment horizontal="center" vertical="center"/>
    </xf>
    <xf numFmtId="0" fontId="1" fillId="0" borderId="0" xfId="0" applyFont="1" applyFill="1" applyAlignment="1">
      <alignment horizontal="center"/>
    </xf>
    <xf numFmtId="0" fontId="5" fillId="0" borderId="0" xfId="0" applyFont="1" applyFill="1" applyBorder="1" applyAlignment="1">
      <alignment horizontal="center"/>
    </xf>
    <xf numFmtId="0" fontId="2" fillId="3" borderId="25" xfId="0" applyFont="1" applyFill="1" applyBorder="1" applyAlignment="1">
      <alignment horizontal="center" vertical="center" wrapText="1"/>
    </xf>
    <xf numFmtId="165" fontId="5" fillId="0" borderId="4" xfId="0" applyNumberFormat="1" applyFont="1" applyFill="1" applyBorder="1" applyAlignment="1">
      <alignment horizontal="right" vertical="center" wrapText="1"/>
    </xf>
    <xf numFmtId="0" fontId="2" fillId="0" borderId="11" xfId="0" applyFont="1" applyBorder="1" applyAlignment="1">
      <alignment horizontal="center" vertical="center" wrapText="1"/>
    </xf>
    <xf numFmtId="0" fontId="5" fillId="2" borderId="0" xfId="0" applyFont="1" applyFill="1" applyBorder="1" applyAlignment="1">
      <alignment horizontal="center"/>
    </xf>
    <xf numFmtId="0" fontId="14" fillId="2" borderId="0" xfId="0" applyFont="1" applyFill="1" applyAlignment="1">
      <alignment horizontal="justify" vertical="center"/>
    </xf>
    <xf numFmtId="165" fontId="5" fillId="2" borderId="0" xfId="0" applyNumberFormat="1" applyFont="1" applyFill="1" applyAlignment="1">
      <alignment horizontal="left" vertical="center" wrapText="1"/>
    </xf>
    <xf numFmtId="0" fontId="2"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wrapText="1"/>
    </xf>
    <xf numFmtId="0" fontId="3" fillId="0" borderId="3" xfId="0" applyFont="1" applyBorder="1" applyAlignment="1">
      <alignment vertical="center" wrapText="1"/>
    </xf>
    <xf numFmtId="0" fontId="3" fillId="2" borderId="0" xfId="0" applyFont="1" applyFill="1" applyBorder="1" applyAlignment="1">
      <alignment vertical="center" wrapText="1"/>
    </xf>
    <xf numFmtId="0" fontId="3" fillId="2" borderId="0" xfId="0" applyFont="1" applyFill="1" applyAlignment="1">
      <alignment vertical="center" wrapText="1"/>
    </xf>
    <xf numFmtId="0" fontId="3" fillId="0" borderId="3" xfId="0" applyFont="1" applyFill="1" applyBorder="1" applyAlignment="1">
      <alignment vertical="center" wrapText="1"/>
    </xf>
    <xf numFmtId="0" fontId="3" fillId="0" borderId="0" xfId="0" applyFont="1" applyFill="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2" fillId="3" borderId="0" xfId="0" applyFont="1" applyFill="1" applyAlignment="1">
      <alignment vertical="center" wrapText="1"/>
    </xf>
    <xf numFmtId="0" fontId="1" fillId="0" borderId="0" xfId="0" applyFont="1" applyAlignment="1">
      <alignment vertical="center" wrapText="1"/>
    </xf>
    <xf numFmtId="0" fontId="2" fillId="0" borderId="3" xfId="0" applyFont="1" applyBorder="1" applyAlignment="1">
      <alignment vertical="center" wrapText="1"/>
    </xf>
    <xf numFmtId="0" fontId="2" fillId="2" borderId="0" xfId="0" applyFont="1" applyFill="1" applyBorder="1" applyAlignment="1">
      <alignment vertical="center" wrapText="1"/>
    </xf>
    <xf numFmtId="0" fontId="2" fillId="0" borderId="3" xfId="0" applyFont="1" applyFill="1" applyBorder="1" applyAlignment="1">
      <alignment vertical="center" wrapText="1"/>
    </xf>
    <xf numFmtId="0" fontId="2" fillId="0" borderId="0" xfId="0" applyFont="1" applyFill="1" applyAlignment="1">
      <alignment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4" xfId="0" applyFont="1" applyFill="1" applyBorder="1" applyAlignment="1">
      <alignment horizontal="center" vertical="center"/>
    </xf>
    <xf numFmtId="0" fontId="5" fillId="2" borderId="0" xfId="0" applyFont="1" applyFill="1" applyBorder="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3" borderId="0" xfId="0" applyFont="1" applyFill="1"/>
    <xf numFmtId="0" fontId="5" fillId="0" borderId="0" xfId="0" applyFont="1"/>
    <xf numFmtId="0" fontId="5" fillId="3" borderId="0" xfId="0" applyFont="1" applyFill="1" applyAlignment="1">
      <alignment vertical="center" wrapText="1"/>
    </xf>
    <xf numFmtId="0" fontId="2" fillId="3" borderId="24" xfId="0" applyFont="1" applyFill="1" applyBorder="1" applyAlignment="1">
      <alignment horizontal="center" vertical="center" wrapText="1"/>
    </xf>
  </cellXfs>
  <cellStyles count="12">
    <cellStyle name="=C:\WINNT35\SYSTEM32\COMMAND.COM 2" xfId="11" xr:uid="{00000000-0005-0000-0000-000000000000}"/>
    <cellStyle name="Comma [0] 2" xfId="6" xr:uid="{00000000-0005-0000-0000-000001000000}"/>
    <cellStyle name="Comma 2" xfId="5" xr:uid="{00000000-0005-0000-0000-000002000000}"/>
    <cellStyle name="Comma 3" xfId="8" xr:uid="{00000000-0005-0000-0000-000003000000}"/>
    <cellStyle name="Comma 5 2" xfId="9" xr:uid="{00000000-0005-0000-0000-000004000000}"/>
    <cellStyle name="Currency [0] 2" xfId="4" xr:uid="{00000000-0005-0000-0000-000005000000}"/>
    <cellStyle name="Currency 2" xfId="3" xr:uid="{00000000-0005-0000-0000-000006000000}"/>
    <cellStyle name="Normal" xfId="0" builtinId="0"/>
    <cellStyle name="Normal 2" xfId="1" xr:uid="{00000000-0005-0000-0000-000008000000}"/>
    <cellStyle name="Normal 3" xfId="10" xr:uid="{00000000-0005-0000-0000-000009000000}"/>
    <cellStyle name="Percent" xfId="7" builtinId="5"/>
    <cellStyle name="Percent 2"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6</xdr:row>
      <xdr:rowOff>57149</xdr:rowOff>
    </xdr:from>
    <xdr:to>
      <xdr:col>8</xdr:col>
      <xdr:colOff>514349</xdr:colOff>
      <xdr:row>9</xdr:row>
      <xdr:rowOff>66674</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4" y="1200149"/>
          <a:ext cx="3514725"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4:L16"/>
  <sheetViews>
    <sheetView showGridLines="0" tabSelected="1" workbookViewId="0"/>
  </sheetViews>
  <sheetFormatPr defaultColWidth="8.7109375" defaultRowHeight="14.25" x14ac:dyDescent="0.2"/>
  <cols>
    <col min="1" max="16384" width="8.7109375" style="44"/>
  </cols>
  <sheetData>
    <row r="14" spans="1:12" ht="15" thickBot="1" x14ac:dyDescent="0.25"/>
    <row r="15" spans="1:12" ht="15" customHeight="1" x14ac:dyDescent="0.2">
      <c r="A15" s="169" t="s">
        <v>153</v>
      </c>
      <c r="B15" s="170"/>
      <c r="C15" s="170"/>
      <c r="D15" s="170"/>
      <c r="E15" s="170"/>
      <c r="F15" s="170"/>
      <c r="G15" s="170"/>
      <c r="H15" s="170"/>
      <c r="I15" s="170"/>
      <c r="J15" s="170"/>
      <c r="K15" s="170"/>
      <c r="L15" s="171"/>
    </row>
    <row r="16" spans="1:12" ht="15" thickBot="1" x14ac:dyDescent="0.25">
      <c r="A16" s="172"/>
      <c r="B16" s="173"/>
      <c r="C16" s="173"/>
      <c r="D16" s="173"/>
      <c r="E16" s="173"/>
      <c r="F16" s="173"/>
      <c r="G16" s="173"/>
      <c r="H16" s="173"/>
      <c r="I16" s="173"/>
      <c r="J16" s="173"/>
      <c r="K16" s="173"/>
      <c r="L16" s="174"/>
    </row>
  </sheetData>
  <mergeCells count="1">
    <mergeCell ref="A15: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B16"/>
  <sheetViews>
    <sheetView zoomScaleNormal="100" workbookViewId="0"/>
  </sheetViews>
  <sheetFormatPr defaultColWidth="8.7109375" defaultRowHeight="14.25" x14ac:dyDescent="0.2"/>
  <cols>
    <col min="1" max="1" width="7" style="79" customWidth="1"/>
    <col min="2" max="2" width="109.140625" style="79" customWidth="1"/>
    <col min="3" max="3" width="8.7109375" style="79" customWidth="1"/>
    <col min="4" max="16384" width="8.7109375" style="79"/>
  </cols>
  <sheetData>
    <row r="2" spans="2:2" ht="27.75" x14ac:dyDescent="0.4">
      <c r="B2" s="70" t="s">
        <v>120</v>
      </c>
    </row>
    <row r="3" spans="2:2" ht="9" customHeight="1" x14ac:dyDescent="0.2"/>
    <row r="4" spans="2:2" ht="18" x14ac:dyDescent="0.2">
      <c r="B4" s="71" t="s">
        <v>186</v>
      </c>
    </row>
    <row r="5" spans="2:2" ht="5.85" customHeight="1" x14ac:dyDescent="0.2">
      <c r="B5" s="71"/>
    </row>
    <row r="6" spans="2:2" ht="36" x14ac:dyDescent="0.2">
      <c r="B6" s="71" t="s">
        <v>188</v>
      </c>
    </row>
    <row r="7" spans="2:2" ht="5.85" customHeight="1" x14ac:dyDescent="0.2">
      <c r="B7" s="71"/>
    </row>
    <row r="8" spans="2:2" ht="27" x14ac:dyDescent="0.2">
      <c r="B8" s="149" t="s">
        <v>187</v>
      </c>
    </row>
    <row r="9" spans="2:2" ht="5.85" customHeight="1" x14ac:dyDescent="0.2">
      <c r="B9" s="71"/>
    </row>
    <row r="10" spans="2:2" x14ac:dyDescent="0.2">
      <c r="B10" s="73" t="s">
        <v>118</v>
      </c>
    </row>
    <row r="11" spans="2:2" ht="18" x14ac:dyDescent="0.2">
      <c r="B11" s="72" t="s">
        <v>189</v>
      </c>
    </row>
    <row r="12" spans="2:2" ht="5.65" customHeight="1" x14ac:dyDescent="0.2">
      <c r="B12" s="72"/>
    </row>
    <row r="13" spans="2:2" ht="17.649999999999999" customHeight="1" x14ac:dyDescent="0.2">
      <c r="B13" s="71" t="s">
        <v>119</v>
      </c>
    </row>
    <row r="14" spans="2:2" ht="5.85" customHeight="1" x14ac:dyDescent="0.2"/>
    <row r="15" spans="2:2" x14ac:dyDescent="0.2">
      <c r="B15" s="73" t="s">
        <v>121</v>
      </c>
    </row>
    <row r="16" spans="2:2" ht="18" x14ac:dyDescent="0.2">
      <c r="B16" s="72" t="s">
        <v>133</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64"/>
  <sheetViews>
    <sheetView showGridLines="0" zoomScaleNormal="100" workbookViewId="0">
      <pane xSplit="2" ySplit="5" topLeftCell="C6" activePane="bottomRight" state="frozenSplit"/>
      <selection pane="topRight" activeCell="C1" sqref="C1"/>
      <selection pane="bottomLeft" activeCell="A6" sqref="A6"/>
      <selection pane="bottomRight"/>
    </sheetView>
  </sheetViews>
  <sheetFormatPr defaultColWidth="56.28515625" defaultRowHeight="12" x14ac:dyDescent="0.2"/>
  <cols>
    <col min="1" max="1" width="7" style="2" customWidth="1"/>
    <col min="2" max="2" width="70.85546875" style="19" customWidth="1"/>
    <col min="3" max="3" width="11.28515625" style="3" customWidth="1"/>
    <col min="4" max="4" width="11.28515625" style="30" customWidth="1"/>
    <col min="5" max="5" width="10.7109375" style="5" customWidth="1"/>
    <col min="6" max="6" width="11.5703125" style="5" customWidth="1"/>
    <col min="7" max="16384" width="56.28515625" style="5"/>
  </cols>
  <sheetData>
    <row r="1" spans="1:4" ht="12" customHeight="1" x14ac:dyDescent="0.2">
      <c r="A1" s="1" t="s">
        <v>0</v>
      </c>
    </row>
    <row r="2" spans="1:4" ht="12" customHeight="1" x14ac:dyDescent="0.2">
      <c r="A2" s="1" t="s">
        <v>1</v>
      </c>
    </row>
    <row r="3" spans="1:4" s="4" customFormat="1" ht="12" customHeight="1" x14ac:dyDescent="0.2">
      <c r="A3" s="6"/>
      <c r="B3" s="20"/>
      <c r="C3" s="20"/>
      <c r="D3" s="90"/>
    </row>
    <row r="4" spans="1:4" s="4" customFormat="1" ht="12" customHeight="1" x14ac:dyDescent="0.2">
      <c r="A4" s="6"/>
      <c r="B4" s="20"/>
      <c r="C4" s="90"/>
      <c r="D4" s="38"/>
    </row>
    <row r="5" spans="1:4" s="18" customFormat="1" ht="24" x14ac:dyDescent="0.2">
      <c r="A5" s="16"/>
      <c r="B5" s="17"/>
      <c r="C5" s="27" t="s">
        <v>152</v>
      </c>
      <c r="D5" s="27" t="s">
        <v>138</v>
      </c>
    </row>
    <row r="6" spans="1:4" s="10" customFormat="1" x14ac:dyDescent="0.2">
      <c r="A6" s="8"/>
      <c r="B6" s="9"/>
      <c r="C6" s="26"/>
      <c r="D6" s="26"/>
    </row>
    <row r="7" spans="1:4" s="10" customFormat="1" x14ac:dyDescent="0.2">
      <c r="A7" s="8"/>
      <c r="B7" s="11" t="s">
        <v>2</v>
      </c>
      <c r="C7" s="28"/>
      <c r="D7" s="28"/>
    </row>
    <row r="8" spans="1:4" s="10" customFormat="1" x14ac:dyDescent="0.2">
      <c r="A8" s="8"/>
      <c r="B8" s="12" t="s">
        <v>88</v>
      </c>
      <c r="C8" s="28">
        <v>2510</v>
      </c>
      <c r="D8" s="28">
        <v>2643</v>
      </c>
    </row>
    <row r="9" spans="1:4" s="10" customFormat="1" x14ac:dyDescent="0.2">
      <c r="A9" s="8"/>
      <c r="B9" s="12" t="s">
        <v>110</v>
      </c>
      <c r="C9" s="28">
        <v>1003</v>
      </c>
      <c r="D9" s="28">
        <v>1435</v>
      </c>
    </row>
    <row r="10" spans="1:4" s="10" customFormat="1" x14ac:dyDescent="0.2">
      <c r="A10" s="8"/>
      <c r="B10" s="12" t="s">
        <v>58</v>
      </c>
      <c r="C10" s="28">
        <v>103</v>
      </c>
      <c r="D10" s="28">
        <v>88</v>
      </c>
    </row>
    <row r="11" spans="1:4" s="10" customFormat="1" x14ac:dyDescent="0.2">
      <c r="A11" s="8"/>
      <c r="B11" s="11" t="s">
        <v>89</v>
      </c>
      <c r="C11" s="61">
        <f>SUM(C8:C10)</f>
        <v>3616</v>
      </c>
      <c r="D11" s="61">
        <f>SUM(D8:D10)</f>
        <v>4166</v>
      </c>
    </row>
    <row r="12" spans="1:4" s="10" customFormat="1" x14ac:dyDescent="0.2">
      <c r="A12" s="8"/>
      <c r="B12" s="12"/>
      <c r="C12" s="28"/>
      <c r="D12" s="28"/>
    </row>
    <row r="13" spans="1:4" s="10" customFormat="1" x14ac:dyDescent="0.2">
      <c r="A13" s="8"/>
      <c r="B13" s="11" t="s">
        <v>3</v>
      </c>
      <c r="C13" s="26"/>
      <c r="D13" s="26"/>
    </row>
    <row r="14" spans="1:4" s="10" customFormat="1" x14ac:dyDescent="0.2">
      <c r="A14" s="8"/>
      <c r="B14" s="12" t="s">
        <v>4</v>
      </c>
      <c r="C14" s="28">
        <v>-250</v>
      </c>
      <c r="D14" s="28">
        <v>-230</v>
      </c>
    </row>
    <row r="15" spans="1:4" s="10" customFormat="1" x14ac:dyDescent="0.2">
      <c r="A15" s="8"/>
      <c r="B15" s="12" t="s">
        <v>5</v>
      </c>
      <c r="C15" s="28">
        <v>-388</v>
      </c>
      <c r="D15" s="28">
        <v>-373</v>
      </c>
    </row>
    <row r="16" spans="1:4" s="10" customFormat="1" x14ac:dyDescent="0.2">
      <c r="A16" s="8"/>
      <c r="B16" s="12" t="s">
        <v>6</v>
      </c>
      <c r="C16" s="28">
        <v>-1003</v>
      </c>
      <c r="D16" s="28">
        <v>-1435</v>
      </c>
    </row>
    <row r="17" spans="1:5" s="10" customFormat="1" x14ac:dyDescent="0.2">
      <c r="A17" s="8"/>
      <c r="B17" s="12" t="s">
        <v>7</v>
      </c>
      <c r="C17" s="28">
        <v>-7</v>
      </c>
      <c r="D17" s="28">
        <v>-25</v>
      </c>
    </row>
    <row r="18" spans="1:5" s="10" customFormat="1" x14ac:dyDescent="0.2">
      <c r="A18" s="8"/>
      <c r="B18" s="12" t="s">
        <v>111</v>
      </c>
      <c r="C18" s="59">
        <v>-127</v>
      </c>
      <c r="D18" s="59">
        <v>-107</v>
      </c>
    </row>
    <row r="19" spans="1:5" s="10" customFormat="1" x14ac:dyDescent="0.2">
      <c r="A19" s="8"/>
      <c r="B19" s="11" t="s">
        <v>8</v>
      </c>
      <c r="C19" s="61">
        <f>SUM(C14:C18)</f>
        <v>-1775</v>
      </c>
      <c r="D19" s="61">
        <f>SUM(D14:D18)</f>
        <v>-2170</v>
      </c>
    </row>
    <row r="20" spans="1:5" s="10" customFormat="1" x14ac:dyDescent="0.2">
      <c r="A20" s="8"/>
      <c r="B20" s="11"/>
      <c r="C20" s="28"/>
      <c r="D20" s="28"/>
    </row>
    <row r="21" spans="1:5" s="10" customFormat="1" ht="24" x14ac:dyDescent="0.2">
      <c r="A21" s="8"/>
      <c r="B21" s="150" t="s">
        <v>108</v>
      </c>
      <c r="C21" s="65">
        <f>SUM(C11,C19)</f>
        <v>1841</v>
      </c>
      <c r="D21" s="65">
        <f>SUM(D11,D19)</f>
        <v>1996</v>
      </c>
      <c r="E21" s="60"/>
    </row>
    <row r="22" spans="1:5" s="10" customFormat="1" x14ac:dyDescent="0.2">
      <c r="A22" s="8"/>
      <c r="B22" s="12"/>
      <c r="C22" s="28"/>
      <c r="D22" s="28"/>
    </row>
    <row r="23" spans="1:5" s="10" customFormat="1" x14ac:dyDescent="0.2">
      <c r="A23" s="8"/>
      <c r="B23" s="12" t="s">
        <v>9</v>
      </c>
      <c r="C23" s="28">
        <v>-1037</v>
      </c>
      <c r="D23" s="28">
        <v>-882</v>
      </c>
    </row>
    <row r="24" spans="1:5" s="10" customFormat="1" x14ac:dyDescent="0.2">
      <c r="A24" s="8"/>
      <c r="B24" s="12" t="s">
        <v>10</v>
      </c>
      <c r="C24" s="59">
        <v>-148</v>
      </c>
      <c r="D24" s="59">
        <v>-113</v>
      </c>
    </row>
    <row r="25" spans="1:5" s="10" customFormat="1" x14ac:dyDescent="0.2">
      <c r="A25" s="8"/>
      <c r="B25" s="11" t="s">
        <v>11</v>
      </c>
      <c r="C25" s="61">
        <f>SUM(C23:C24)</f>
        <v>-1185</v>
      </c>
      <c r="D25" s="61">
        <f>SUM(D23:D24)</f>
        <v>-995</v>
      </c>
    </row>
    <row r="26" spans="1:5" s="10" customFormat="1" x14ac:dyDescent="0.2">
      <c r="A26" s="8"/>
      <c r="B26" s="12"/>
      <c r="C26" s="28"/>
      <c r="D26" s="28"/>
    </row>
    <row r="27" spans="1:5" s="10" customFormat="1" x14ac:dyDescent="0.2">
      <c r="A27" s="8"/>
      <c r="B27" s="12" t="s">
        <v>71</v>
      </c>
      <c r="C27" s="60">
        <v>102</v>
      </c>
      <c r="D27" s="60">
        <v>118</v>
      </c>
    </row>
    <row r="28" spans="1:5" s="10" customFormat="1" x14ac:dyDescent="0.2">
      <c r="A28" s="8"/>
      <c r="B28" s="12" t="s">
        <v>72</v>
      </c>
      <c r="C28" s="60">
        <v>-1016</v>
      </c>
      <c r="D28" s="60">
        <v>-983</v>
      </c>
    </row>
    <row r="29" spans="1:5" s="10" customFormat="1" x14ac:dyDescent="0.2">
      <c r="A29" s="8"/>
      <c r="B29" s="11" t="s">
        <v>12</v>
      </c>
      <c r="C29" s="61">
        <f>SUM(C27:C28)</f>
        <v>-914</v>
      </c>
      <c r="D29" s="61">
        <f>SUM(D27:D28)</f>
        <v>-865</v>
      </c>
    </row>
    <row r="30" spans="1:5" s="10" customFormat="1" x14ac:dyDescent="0.2">
      <c r="A30" s="8"/>
      <c r="B30" s="12"/>
      <c r="C30" s="60"/>
      <c r="D30" s="60"/>
    </row>
    <row r="31" spans="1:5" s="10" customFormat="1" x14ac:dyDescent="0.2">
      <c r="A31" s="8"/>
      <c r="B31" s="12" t="s">
        <v>172</v>
      </c>
      <c r="C31" s="59">
        <v>-62</v>
      </c>
      <c r="D31" s="59">
        <v>-334</v>
      </c>
    </row>
    <row r="32" spans="1:5" s="10" customFormat="1" x14ac:dyDescent="0.2">
      <c r="A32" s="8"/>
      <c r="B32" s="12" t="s">
        <v>139</v>
      </c>
      <c r="C32" s="59">
        <v>0</v>
      </c>
      <c r="D32" s="59">
        <v>228</v>
      </c>
    </row>
    <row r="33" spans="1:4" s="10" customFormat="1" x14ac:dyDescent="0.2">
      <c r="A33" s="8"/>
      <c r="B33" s="11" t="s">
        <v>158</v>
      </c>
      <c r="C33" s="61">
        <f>SUM(C21,C25,C29,C31,C32)</f>
        <v>-320</v>
      </c>
      <c r="D33" s="61">
        <f>SUM(D21,D25,D29,D31,D32)</f>
        <v>30</v>
      </c>
    </row>
    <row r="34" spans="1:4" s="10" customFormat="1" x14ac:dyDescent="0.2">
      <c r="A34" s="8"/>
      <c r="B34" s="12"/>
      <c r="C34" s="28"/>
      <c r="D34" s="28"/>
    </row>
    <row r="35" spans="1:4" s="10" customFormat="1" x14ac:dyDescent="0.2">
      <c r="A35" s="8"/>
      <c r="B35" s="12" t="s">
        <v>123</v>
      </c>
      <c r="C35" s="59">
        <v>167</v>
      </c>
      <c r="D35" s="59">
        <v>140</v>
      </c>
    </row>
    <row r="36" spans="1:4" s="10" customFormat="1" x14ac:dyDescent="0.2">
      <c r="A36" s="8"/>
      <c r="B36" s="11" t="s">
        <v>157</v>
      </c>
      <c r="C36" s="61">
        <f>SUM(C33,C35)</f>
        <v>-153</v>
      </c>
      <c r="D36" s="61">
        <f>SUM(D33,D35)</f>
        <v>170</v>
      </c>
    </row>
    <row r="37" spans="1:4" s="10" customFormat="1" x14ac:dyDescent="0.2">
      <c r="A37" s="8"/>
      <c r="B37" s="11"/>
      <c r="C37" s="28"/>
      <c r="D37" s="28"/>
    </row>
    <row r="38" spans="1:4" s="10" customFormat="1" x14ac:dyDescent="0.2">
      <c r="A38" s="8"/>
      <c r="B38" s="12" t="s">
        <v>159</v>
      </c>
      <c r="C38" s="28"/>
      <c r="D38" s="28"/>
    </row>
    <row r="39" spans="1:4" s="10" customFormat="1" x14ac:dyDescent="0.2">
      <c r="A39" s="8"/>
      <c r="B39" s="12" t="s">
        <v>191</v>
      </c>
      <c r="C39" s="28"/>
      <c r="D39" s="28"/>
    </row>
    <row r="40" spans="1:4" s="10" customFormat="1" x14ac:dyDescent="0.2">
      <c r="A40" s="8"/>
      <c r="B40" s="21" t="s">
        <v>160</v>
      </c>
      <c r="C40" s="28">
        <v>-267</v>
      </c>
      <c r="D40" s="28">
        <v>-40</v>
      </c>
    </row>
    <row r="41" spans="1:4" s="10" customFormat="1" x14ac:dyDescent="0.2">
      <c r="A41" s="8"/>
      <c r="B41" s="21" t="s">
        <v>19</v>
      </c>
      <c r="C41" s="28">
        <v>156</v>
      </c>
      <c r="D41" s="28">
        <v>211</v>
      </c>
    </row>
    <row r="42" spans="1:4" s="10" customFormat="1" x14ac:dyDescent="0.2">
      <c r="A42" s="8"/>
      <c r="B42" s="11" t="s">
        <v>190</v>
      </c>
      <c r="C42" s="61">
        <f>SUM(C40:C41)</f>
        <v>-111</v>
      </c>
      <c r="D42" s="61">
        <f>SUM(D40:D41)</f>
        <v>171</v>
      </c>
    </row>
    <row r="43" spans="1:4" s="24" customFormat="1" ht="12" customHeight="1" x14ac:dyDescent="0.2">
      <c r="A43" s="22"/>
      <c r="B43" s="23" t="s">
        <v>112</v>
      </c>
      <c r="C43" s="62">
        <v>-42</v>
      </c>
      <c r="D43" s="62">
        <v>-1</v>
      </c>
    </row>
    <row r="44" spans="1:4" s="10" customFormat="1" ht="12.75" thickBot="1" x14ac:dyDescent="0.25">
      <c r="A44" s="8"/>
      <c r="B44" s="11" t="s">
        <v>157</v>
      </c>
      <c r="C44" s="64">
        <f>SUM(C42,C43)</f>
        <v>-153</v>
      </c>
      <c r="D44" s="64">
        <f>SUM(D42,D43)</f>
        <v>170</v>
      </c>
    </row>
    <row r="45" spans="1:4" s="10" customFormat="1" x14ac:dyDescent="0.2">
      <c r="A45" s="8"/>
      <c r="B45" s="9"/>
      <c r="C45" s="28"/>
      <c r="D45" s="28"/>
    </row>
    <row r="46" spans="1:4" s="10" customFormat="1" x14ac:dyDescent="0.2">
      <c r="A46" s="8"/>
      <c r="B46" s="9" t="s">
        <v>13</v>
      </c>
      <c r="C46" s="28"/>
      <c r="D46" s="28"/>
    </row>
    <row r="47" spans="1:4" s="10" customFormat="1" x14ac:dyDescent="0.2">
      <c r="A47" s="8"/>
      <c r="B47" s="13" t="s">
        <v>173</v>
      </c>
      <c r="C47" s="28"/>
      <c r="D47" s="28"/>
    </row>
    <row r="48" spans="1:4" s="10" customFormat="1" x14ac:dyDescent="0.2">
      <c r="A48" s="8"/>
      <c r="B48" s="14" t="s">
        <v>14</v>
      </c>
      <c r="C48" s="28">
        <v>11</v>
      </c>
      <c r="D48" s="28">
        <v>-181</v>
      </c>
    </row>
    <row r="49" spans="1:4" s="10" customFormat="1" x14ac:dyDescent="0.2">
      <c r="A49" s="8"/>
      <c r="B49" s="14" t="s">
        <v>174</v>
      </c>
      <c r="C49" s="28">
        <v>-22</v>
      </c>
      <c r="D49" s="28">
        <v>-74</v>
      </c>
    </row>
    <row r="50" spans="1:4" s="10" customFormat="1" x14ac:dyDescent="0.2">
      <c r="A50" s="8"/>
      <c r="B50" s="14" t="s">
        <v>122</v>
      </c>
      <c r="C50" s="28">
        <v>0</v>
      </c>
      <c r="D50" s="28">
        <v>2</v>
      </c>
    </row>
    <row r="51" spans="1:4" s="10" customFormat="1" x14ac:dyDescent="0.2">
      <c r="A51" s="8"/>
      <c r="B51" s="14" t="s">
        <v>129</v>
      </c>
      <c r="C51" s="59">
        <v>6</v>
      </c>
      <c r="D51" s="59">
        <v>-12</v>
      </c>
    </row>
    <row r="52" spans="1:4" s="10" customFormat="1" x14ac:dyDescent="0.2">
      <c r="A52" s="8"/>
      <c r="B52" s="9" t="s">
        <v>161</v>
      </c>
      <c r="C52" s="61">
        <f>SUM(C48:C51)</f>
        <v>-5</v>
      </c>
      <c r="D52" s="61">
        <f>SUM(D48:D51)</f>
        <v>-265</v>
      </c>
    </row>
    <row r="53" spans="1:4" s="10" customFormat="1" x14ac:dyDescent="0.2">
      <c r="A53" s="8"/>
      <c r="B53" s="9" t="s">
        <v>162</v>
      </c>
      <c r="C53" s="61">
        <f>SUM(C44,C52)</f>
        <v>-158</v>
      </c>
      <c r="D53" s="61">
        <f>SUM(D44,D52)</f>
        <v>-95</v>
      </c>
    </row>
    <row r="54" spans="1:4" s="10" customFormat="1" x14ac:dyDescent="0.2">
      <c r="A54" s="8"/>
      <c r="B54" s="13"/>
      <c r="C54" s="28"/>
      <c r="D54" s="28"/>
    </row>
    <row r="55" spans="1:4" s="10" customFormat="1" x14ac:dyDescent="0.2">
      <c r="A55" s="8"/>
      <c r="B55" s="9" t="s">
        <v>163</v>
      </c>
      <c r="C55" s="28"/>
      <c r="D55" s="28"/>
    </row>
    <row r="56" spans="1:4" s="10" customFormat="1" x14ac:dyDescent="0.2">
      <c r="A56" s="8"/>
      <c r="B56" s="14" t="s">
        <v>15</v>
      </c>
      <c r="C56" s="60"/>
      <c r="D56" s="60"/>
    </row>
    <row r="57" spans="1:4" s="10" customFormat="1" x14ac:dyDescent="0.2">
      <c r="A57" s="8"/>
      <c r="B57" s="21" t="s">
        <v>18</v>
      </c>
      <c r="C57" s="28">
        <v>-310</v>
      </c>
      <c r="D57" s="28">
        <v>-81</v>
      </c>
    </row>
    <row r="58" spans="1:4" s="10" customFormat="1" x14ac:dyDescent="0.2">
      <c r="A58" s="8"/>
      <c r="B58" s="21" t="s">
        <v>19</v>
      </c>
      <c r="C58" s="28">
        <v>151</v>
      </c>
      <c r="D58" s="28">
        <v>16</v>
      </c>
    </row>
    <row r="59" spans="1:4" s="10" customFormat="1" x14ac:dyDescent="0.2">
      <c r="A59" s="8"/>
      <c r="B59" s="14" t="s">
        <v>112</v>
      </c>
      <c r="C59" s="59">
        <v>1</v>
      </c>
      <c r="D59" s="59">
        <v>-30</v>
      </c>
    </row>
    <row r="60" spans="1:4" s="10" customFormat="1" x14ac:dyDescent="0.2">
      <c r="A60" s="8"/>
      <c r="B60" s="9" t="s">
        <v>162</v>
      </c>
      <c r="C60" s="61">
        <f>SUM(C57:C59)</f>
        <v>-158</v>
      </c>
      <c r="D60" s="61">
        <f>SUM(D57:D59)</f>
        <v>-95</v>
      </c>
    </row>
    <row r="61" spans="1:4" x14ac:dyDescent="0.2">
      <c r="B61" s="15"/>
      <c r="C61" s="29"/>
      <c r="D61" s="37"/>
    </row>
    <row r="62" spans="1:4" x14ac:dyDescent="0.2">
      <c r="B62" s="15"/>
    </row>
    <row r="63" spans="1:4" x14ac:dyDescent="0.2">
      <c r="B63" s="15"/>
    </row>
    <row r="64" spans="1:4" x14ac:dyDescent="0.2">
      <c r="B64" s="15"/>
    </row>
  </sheetData>
  <pageMargins left="0.7" right="0.7" top="0.75" bottom="0.75" header="0.3" footer="0.3"/>
  <pageSetup paperSize="9" orientation="portrait" verticalDpi="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62"/>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defaultColWidth="8.7109375" defaultRowHeight="12" x14ac:dyDescent="0.2"/>
  <cols>
    <col min="1" max="1" width="7" style="5" customWidth="1"/>
    <col min="2" max="2" width="70.85546875" style="5" customWidth="1"/>
    <col min="3" max="4" width="11.28515625" style="41" customWidth="1"/>
    <col min="5" max="5" width="8.7109375" style="5"/>
    <col min="6" max="6" width="10.28515625" style="5" bestFit="1" customWidth="1"/>
    <col min="7" max="16384" width="8.7109375" style="5"/>
  </cols>
  <sheetData>
    <row r="1" spans="1:4" ht="12" customHeight="1" x14ac:dyDescent="0.2">
      <c r="A1" s="1" t="s">
        <v>0</v>
      </c>
      <c r="B1" s="2"/>
      <c r="C1" s="30"/>
      <c r="D1" s="30"/>
    </row>
    <row r="2" spans="1:4" ht="12" customHeight="1" x14ac:dyDescent="0.2">
      <c r="A2" s="1" t="s">
        <v>20</v>
      </c>
      <c r="B2" s="2"/>
      <c r="C2" s="30"/>
      <c r="D2" s="30"/>
    </row>
    <row r="3" spans="1:4" ht="12" customHeight="1" x14ac:dyDescent="0.2">
      <c r="A3" s="25"/>
      <c r="B3" s="25"/>
      <c r="C3" s="143"/>
      <c r="D3" s="144"/>
    </row>
    <row r="4" spans="1:4" ht="12" customHeight="1" x14ac:dyDescent="0.2">
      <c r="A4" s="2"/>
      <c r="B4" s="2"/>
      <c r="C4" s="30"/>
      <c r="D4" s="30"/>
    </row>
    <row r="5" spans="1:4" ht="24" x14ac:dyDescent="0.2">
      <c r="A5" s="2"/>
      <c r="B5" s="7"/>
      <c r="C5" s="31" t="s">
        <v>152</v>
      </c>
      <c r="D5" s="31" t="s">
        <v>138</v>
      </c>
    </row>
    <row r="6" spans="1:4" x14ac:dyDescent="0.2">
      <c r="A6" s="2"/>
      <c r="B6" s="7"/>
      <c r="C6" s="27"/>
      <c r="D6" s="27"/>
    </row>
    <row r="7" spans="1:4" x14ac:dyDescent="0.2">
      <c r="A7" s="2"/>
      <c r="B7" s="7" t="s">
        <v>21</v>
      </c>
      <c r="C7" s="32"/>
      <c r="D7" s="32"/>
    </row>
    <row r="8" spans="1:4" x14ac:dyDescent="0.2">
      <c r="A8" s="2"/>
      <c r="B8" s="7" t="s">
        <v>22</v>
      </c>
      <c r="C8" s="29"/>
      <c r="D8" s="29"/>
    </row>
    <row r="9" spans="1:4" x14ac:dyDescent="0.2">
      <c r="A9" s="2"/>
      <c r="B9" s="15" t="s">
        <v>23</v>
      </c>
      <c r="C9" s="28">
        <v>2349</v>
      </c>
      <c r="D9" s="28">
        <v>1630</v>
      </c>
    </row>
    <row r="10" spans="1:4" x14ac:dyDescent="0.2">
      <c r="A10" s="2"/>
      <c r="B10" s="15" t="s">
        <v>24</v>
      </c>
      <c r="C10" s="28">
        <v>417</v>
      </c>
      <c r="D10" s="28">
        <v>285</v>
      </c>
    </row>
    <row r="11" spans="1:4" x14ac:dyDescent="0.2">
      <c r="A11" s="2"/>
      <c r="B11" s="15" t="s">
        <v>25</v>
      </c>
      <c r="C11" s="28">
        <v>71</v>
      </c>
      <c r="D11" s="28">
        <v>10</v>
      </c>
    </row>
    <row r="12" spans="1:4" x14ac:dyDescent="0.2">
      <c r="A12" s="2"/>
      <c r="B12" s="7" t="s">
        <v>26</v>
      </c>
      <c r="C12" s="61">
        <f>SUM(C9:C11)</f>
        <v>2837</v>
      </c>
      <c r="D12" s="61">
        <f>SUM(D9:D11)</f>
        <v>1925</v>
      </c>
    </row>
    <row r="13" spans="1:4" x14ac:dyDescent="0.2">
      <c r="A13" s="2"/>
      <c r="B13" s="15"/>
      <c r="C13" s="28"/>
      <c r="D13" s="28"/>
    </row>
    <row r="14" spans="1:4" x14ac:dyDescent="0.2">
      <c r="A14" s="2"/>
      <c r="B14" s="7" t="s">
        <v>27</v>
      </c>
      <c r="C14" s="28"/>
      <c r="D14" s="28"/>
    </row>
    <row r="15" spans="1:4" x14ac:dyDescent="0.2">
      <c r="A15" s="2"/>
      <c r="B15" s="15" t="s">
        <v>28</v>
      </c>
      <c r="C15" s="28">
        <v>3435</v>
      </c>
      <c r="D15" s="28">
        <v>3614</v>
      </c>
    </row>
    <row r="16" spans="1:4" x14ac:dyDescent="0.2">
      <c r="A16" s="2"/>
      <c r="B16" s="15" t="s">
        <v>140</v>
      </c>
      <c r="C16" s="28">
        <v>1352</v>
      </c>
      <c r="D16" s="28">
        <v>1193</v>
      </c>
    </row>
    <row r="17" spans="1:14" x14ac:dyDescent="0.2">
      <c r="A17" s="2"/>
      <c r="B17" s="15" t="s">
        <v>25</v>
      </c>
      <c r="C17" s="28">
        <v>497</v>
      </c>
      <c r="D17" s="28">
        <v>293</v>
      </c>
    </row>
    <row r="18" spans="1:14" x14ac:dyDescent="0.2">
      <c r="A18" s="2"/>
      <c r="B18" s="15" t="s">
        <v>29</v>
      </c>
      <c r="C18" s="28">
        <v>594</v>
      </c>
      <c r="D18" s="28">
        <v>414</v>
      </c>
    </row>
    <row r="19" spans="1:14" x14ac:dyDescent="0.2">
      <c r="A19" s="2"/>
      <c r="B19" s="15" t="s">
        <v>130</v>
      </c>
      <c r="C19" s="28">
        <v>331</v>
      </c>
      <c r="D19" s="28">
        <v>341</v>
      </c>
    </row>
    <row r="20" spans="1:14" x14ac:dyDescent="0.2">
      <c r="A20" s="2"/>
      <c r="B20" s="15" t="s">
        <v>30</v>
      </c>
      <c r="C20" s="28">
        <v>1098</v>
      </c>
      <c r="D20" s="28">
        <v>1107</v>
      </c>
    </row>
    <row r="21" spans="1:14" x14ac:dyDescent="0.2">
      <c r="A21" s="2"/>
      <c r="B21" s="15" t="s">
        <v>141</v>
      </c>
      <c r="C21" s="28">
        <v>466</v>
      </c>
      <c r="D21" s="28">
        <v>466</v>
      </c>
    </row>
    <row r="22" spans="1:14" x14ac:dyDescent="0.2">
      <c r="A22" s="2"/>
      <c r="B22" s="15" t="s">
        <v>142</v>
      </c>
      <c r="C22" s="59">
        <v>25940</v>
      </c>
      <c r="D22" s="59">
        <v>26604</v>
      </c>
    </row>
    <row r="23" spans="1:14" x14ac:dyDescent="0.2">
      <c r="A23" s="2"/>
      <c r="B23" s="7" t="s">
        <v>31</v>
      </c>
      <c r="C23" s="61">
        <f>SUM(C14:C22)</f>
        <v>33713</v>
      </c>
      <c r="D23" s="61">
        <f>SUM(D15:D22)</f>
        <v>34032</v>
      </c>
    </row>
    <row r="24" spans="1:14" x14ac:dyDescent="0.2">
      <c r="A24" s="2"/>
      <c r="B24" s="7"/>
      <c r="C24" s="26"/>
      <c r="D24" s="26"/>
    </row>
    <row r="25" spans="1:14" x14ac:dyDescent="0.2">
      <c r="A25" s="2"/>
      <c r="B25" s="7" t="s">
        <v>32</v>
      </c>
      <c r="C25" s="63">
        <f>SUM(C12,C23)</f>
        <v>36550</v>
      </c>
      <c r="D25" s="63">
        <f>D12+D23</f>
        <v>35957</v>
      </c>
    </row>
    <row r="26" spans="1:14" x14ac:dyDescent="0.2">
      <c r="A26" s="2"/>
      <c r="B26" s="7"/>
      <c r="C26" s="26"/>
      <c r="D26" s="26"/>
    </row>
    <row r="27" spans="1:14" x14ac:dyDescent="0.2">
      <c r="A27" s="2"/>
      <c r="B27" s="7" t="s">
        <v>33</v>
      </c>
      <c r="C27" s="28"/>
      <c r="D27" s="28"/>
    </row>
    <row r="28" spans="1:14" x14ac:dyDescent="0.2">
      <c r="A28" s="2"/>
      <c r="B28" s="7" t="s">
        <v>34</v>
      </c>
      <c r="C28" s="28"/>
      <c r="D28" s="28"/>
    </row>
    <row r="29" spans="1:14" x14ac:dyDescent="0.2">
      <c r="A29" s="2"/>
      <c r="B29" s="15" t="s">
        <v>35</v>
      </c>
      <c r="C29" s="28">
        <v>485</v>
      </c>
      <c r="D29" s="28">
        <v>513</v>
      </c>
      <c r="N29" s="5" t="s">
        <v>149</v>
      </c>
    </row>
    <row r="30" spans="1:14" x14ac:dyDescent="0.2">
      <c r="A30" s="2"/>
      <c r="B30" s="15" t="s">
        <v>36</v>
      </c>
      <c r="C30" s="28">
        <v>1553</v>
      </c>
      <c r="D30" s="28">
        <v>959</v>
      </c>
      <c r="F30" s="28"/>
    </row>
    <row r="31" spans="1:14" x14ac:dyDescent="0.2">
      <c r="A31" s="2"/>
      <c r="B31" s="15" t="s">
        <v>25</v>
      </c>
      <c r="C31" s="28">
        <v>96</v>
      </c>
      <c r="D31" s="28">
        <v>7</v>
      </c>
      <c r="F31" s="28"/>
    </row>
    <row r="32" spans="1:14" x14ac:dyDescent="0.2">
      <c r="A32" s="2"/>
      <c r="B32" s="15" t="s">
        <v>37</v>
      </c>
      <c r="C32" s="28">
        <v>104</v>
      </c>
      <c r="D32" s="28">
        <v>156</v>
      </c>
    </row>
    <row r="33" spans="1:6" x14ac:dyDescent="0.2">
      <c r="A33" s="2"/>
      <c r="B33" s="15" t="s">
        <v>38</v>
      </c>
      <c r="C33" s="28">
        <v>476</v>
      </c>
      <c r="D33" s="28">
        <v>841</v>
      </c>
      <c r="F33" s="10"/>
    </row>
    <row r="34" spans="1:6" x14ac:dyDescent="0.2">
      <c r="A34" s="2"/>
      <c r="B34" s="15" t="s">
        <v>39</v>
      </c>
      <c r="C34" s="28">
        <v>141</v>
      </c>
      <c r="D34" s="28">
        <v>193</v>
      </c>
    </row>
    <row r="35" spans="1:6" x14ac:dyDescent="0.2">
      <c r="A35" s="2"/>
      <c r="B35" s="15" t="s">
        <v>143</v>
      </c>
      <c r="C35" s="28">
        <v>767</v>
      </c>
      <c r="D35" s="28">
        <v>831</v>
      </c>
    </row>
    <row r="36" spans="1:6" x14ac:dyDescent="0.2">
      <c r="A36" s="2"/>
      <c r="B36" s="15" t="s">
        <v>40</v>
      </c>
      <c r="C36" s="59">
        <v>235</v>
      </c>
      <c r="D36" s="59">
        <v>291</v>
      </c>
    </row>
    <row r="37" spans="1:6" x14ac:dyDescent="0.2">
      <c r="A37" s="2"/>
      <c r="B37" s="7" t="s">
        <v>41</v>
      </c>
      <c r="C37" s="61">
        <f>SUM(C28:C36)</f>
        <v>3857</v>
      </c>
      <c r="D37" s="61">
        <f>SUM(D29:D36)</f>
        <v>3791</v>
      </c>
    </row>
    <row r="38" spans="1:6" x14ac:dyDescent="0.2">
      <c r="A38" s="2"/>
      <c r="B38" s="7"/>
      <c r="C38" s="33"/>
      <c r="D38" s="33"/>
    </row>
    <row r="39" spans="1:6" x14ac:dyDescent="0.2">
      <c r="A39" s="2"/>
      <c r="B39" s="7" t="s">
        <v>42</v>
      </c>
      <c r="C39" s="34"/>
      <c r="D39" s="34"/>
    </row>
    <row r="40" spans="1:6" x14ac:dyDescent="0.2">
      <c r="A40" s="2"/>
      <c r="B40" s="15" t="s">
        <v>36</v>
      </c>
      <c r="C40" s="28">
        <v>19525</v>
      </c>
      <c r="D40" s="28">
        <v>17507</v>
      </c>
    </row>
    <row r="41" spans="1:6" x14ac:dyDescent="0.2">
      <c r="A41" s="2"/>
      <c r="B41" s="15" t="s">
        <v>25</v>
      </c>
      <c r="C41" s="28">
        <v>632</v>
      </c>
      <c r="D41" s="28">
        <v>496</v>
      </c>
    </row>
    <row r="42" spans="1:6" x14ac:dyDescent="0.2">
      <c r="A42" s="2"/>
      <c r="B42" s="15" t="s">
        <v>43</v>
      </c>
      <c r="C42" s="28">
        <v>1213</v>
      </c>
      <c r="D42" s="28">
        <v>1412</v>
      </c>
    </row>
    <row r="43" spans="1:6" x14ac:dyDescent="0.2">
      <c r="A43" s="2"/>
      <c r="B43" s="15" t="s">
        <v>37</v>
      </c>
      <c r="C43" s="28">
        <v>1102</v>
      </c>
      <c r="D43" s="28">
        <v>1006</v>
      </c>
    </row>
    <row r="44" spans="1:6" x14ac:dyDescent="0.2">
      <c r="A44" s="2"/>
      <c r="B44" s="15" t="s">
        <v>39</v>
      </c>
      <c r="C44" s="28">
        <v>7</v>
      </c>
      <c r="D44" s="28">
        <v>6</v>
      </c>
    </row>
    <row r="45" spans="1:6" x14ac:dyDescent="0.2">
      <c r="A45" s="2"/>
      <c r="B45" s="15" t="s">
        <v>143</v>
      </c>
      <c r="C45" s="28">
        <v>822</v>
      </c>
      <c r="D45" s="28">
        <v>1391</v>
      </c>
    </row>
    <row r="46" spans="1:6" x14ac:dyDescent="0.2">
      <c r="A46" s="2"/>
      <c r="B46" s="15" t="s">
        <v>40</v>
      </c>
      <c r="C46" s="59">
        <v>591</v>
      </c>
      <c r="D46" s="59">
        <v>446</v>
      </c>
    </row>
    <row r="47" spans="1:6" x14ac:dyDescent="0.2">
      <c r="A47" s="2"/>
      <c r="B47" s="7" t="s">
        <v>44</v>
      </c>
      <c r="C47" s="61">
        <f>SUM(C39:C46)</f>
        <v>23892</v>
      </c>
      <c r="D47" s="61">
        <f>SUM(D40:D46)</f>
        <v>22264</v>
      </c>
    </row>
    <row r="48" spans="1:6" x14ac:dyDescent="0.2">
      <c r="A48" s="2"/>
      <c r="B48" s="7"/>
      <c r="C48" s="26"/>
      <c r="D48" s="26"/>
    </row>
    <row r="49" spans="1:5" x14ac:dyDescent="0.2">
      <c r="A49" s="2"/>
      <c r="B49" s="7" t="s">
        <v>45</v>
      </c>
      <c r="C49" s="63">
        <f>SUM(C37,C47)</f>
        <v>27749</v>
      </c>
      <c r="D49" s="63">
        <f>D47+D37</f>
        <v>26055</v>
      </c>
    </row>
    <row r="50" spans="1:5" x14ac:dyDescent="0.2">
      <c r="A50" s="2"/>
      <c r="B50" s="7"/>
      <c r="C50" s="26"/>
      <c r="D50" s="26"/>
    </row>
    <row r="51" spans="1:5" x14ac:dyDescent="0.2">
      <c r="A51" s="2"/>
      <c r="B51" s="7" t="s">
        <v>46</v>
      </c>
      <c r="C51" s="63">
        <f>C25-C49</f>
        <v>8801</v>
      </c>
      <c r="D51" s="63">
        <f>D25-D49</f>
        <v>9902</v>
      </c>
    </row>
    <row r="52" spans="1:5" x14ac:dyDescent="0.2">
      <c r="A52" s="2"/>
      <c r="B52" s="7"/>
      <c r="C52" s="35"/>
      <c r="D52" s="35"/>
    </row>
    <row r="53" spans="1:5" x14ac:dyDescent="0.2">
      <c r="A53" s="2"/>
      <c r="B53" s="7" t="s">
        <v>47</v>
      </c>
      <c r="C53" s="36"/>
      <c r="D53" s="36"/>
    </row>
    <row r="54" spans="1:5" x14ac:dyDescent="0.2">
      <c r="A54" s="2"/>
      <c r="B54" s="15" t="s">
        <v>48</v>
      </c>
      <c r="C54" s="28">
        <v>2919</v>
      </c>
      <c r="D54" s="28">
        <v>2675</v>
      </c>
    </row>
    <row r="55" spans="1:5" x14ac:dyDescent="0.2">
      <c r="A55" s="2"/>
      <c r="B55" s="15" t="s">
        <v>49</v>
      </c>
      <c r="C55" s="28">
        <v>-491</v>
      </c>
      <c r="D55" s="28">
        <v>-149</v>
      </c>
      <c r="E55" s="10"/>
    </row>
    <row r="56" spans="1:5" x14ac:dyDescent="0.2">
      <c r="A56" s="2"/>
      <c r="B56" s="15" t="s">
        <v>50</v>
      </c>
      <c r="C56" s="28">
        <v>-3887</v>
      </c>
      <c r="D56" s="28">
        <v>-3563</v>
      </c>
    </row>
    <row r="57" spans="1:5" ht="12" customHeight="1" x14ac:dyDescent="0.2">
      <c r="A57" s="2"/>
      <c r="B57" s="15" t="s">
        <v>164</v>
      </c>
      <c r="C57" s="28">
        <v>9333</v>
      </c>
      <c r="D57" s="28">
        <v>9791</v>
      </c>
    </row>
    <row r="58" spans="1:5" x14ac:dyDescent="0.2">
      <c r="A58" s="2"/>
      <c r="B58" s="7" t="s">
        <v>165</v>
      </c>
      <c r="C58" s="61">
        <f>SUM(C53:C57)</f>
        <v>7874</v>
      </c>
      <c r="D58" s="61">
        <f t="shared" ref="D58" si="0">SUM(D54:D57)</f>
        <v>8754</v>
      </c>
    </row>
    <row r="59" spans="1:5" x14ac:dyDescent="0.2">
      <c r="A59" s="2"/>
      <c r="B59" s="15" t="s">
        <v>51</v>
      </c>
      <c r="C59" s="59">
        <v>927</v>
      </c>
      <c r="D59" s="59">
        <v>1148</v>
      </c>
    </row>
    <row r="60" spans="1:5" x14ac:dyDescent="0.2">
      <c r="A60" s="2"/>
      <c r="B60" s="7" t="s">
        <v>52</v>
      </c>
      <c r="C60" s="61">
        <f>SUM(C58:C59)</f>
        <v>8801</v>
      </c>
      <c r="D60" s="61">
        <f>SUM(D58:D59)</f>
        <v>9902</v>
      </c>
    </row>
    <row r="62" spans="1:5" x14ac:dyDescent="0.2">
      <c r="C62" s="60"/>
      <c r="D62" s="6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F51"/>
  <sheetViews>
    <sheetView showGridLines="0" workbookViewId="0">
      <pane xSplit="2" ySplit="5" topLeftCell="C6" activePane="bottomRight" state="frozen"/>
      <selection pane="topRight" activeCell="B1" sqref="B1"/>
      <selection pane="bottomLeft" activeCell="A5" sqref="A5"/>
      <selection pane="bottomRight"/>
    </sheetView>
  </sheetViews>
  <sheetFormatPr defaultColWidth="9.140625" defaultRowHeight="12" x14ac:dyDescent="0.2"/>
  <cols>
    <col min="1" max="1" width="7" style="5" customWidth="1"/>
    <col min="2" max="2" width="70.85546875" style="5" customWidth="1"/>
    <col min="3" max="4" width="11.28515625" style="5" customWidth="1"/>
    <col min="5" max="5" width="9.140625" style="5"/>
    <col min="6" max="6" width="9.85546875" style="5" bestFit="1" customWidth="1"/>
    <col min="7" max="16384" width="9.140625" style="5"/>
  </cols>
  <sheetData>
    <row r="1" spans="1:4" ht="12" customHeight="1" x14ac:dyDescent="0.2">
      <c r="A1" s="1" t="s">
        <v>0</v>
      </c>
    </row>
    <row r="2" spans="1:4" ht="12" customHeight="1" x14ac:dyDescent="0.2">
      <c r="A2" s="1" t="s">
        <v>70</v>
      </c>
      <c r="C2" s="175"/>
      <c r="D2" s="175"/>
    </row>
    <row r="3" spans="1:4" ht="12" customHeight="1" x14ac:dyDescent="0.2">
      <c r="A3" s="1"/>
      <c r="C3" s="148"/>
      <c r="D3" s="148"/>
    </row>
    <row r="4" spans="1:4" ht="12" customHeight="1" x14ac:dyDescent="0.2">
      <c r="C4" s="3"/>
      <c r="D4" s="3"/>
    </row>
    <row r="5" spans="1:4" ht="24" x14ac:dyDescent="0.2">
      <c r="C5" s="31" t="s">
        <v>152</v>
      </c>
      <c r="D5" s="31" t="s">
        <v>138</v>
      </c>
    </row>
    <row r="6" spans="1:4" x14ac:dyDescent="0.2">
      <c r="C6" s="27"/>
      <c r="D6" s="27"/>
    </row>
    <row r="7" spans="1:4" x14ac:dyDescent="0.2">
      <c r="B7" s="39" t="s">
        <v>53</v>
      </c>
      <c r="C7" s="28"/>
      <c r="D7" s="28"/>
    </row>
    <row r="8" spans="1:4" x14ac:dyDescent="0.2">
      <c r="B8" s="5" t="s">
        <v>54</v>
      </c>
      <c r="C8" s="28">
        <v>2762</v>
      </c>
      <c r="D8" s="28">
        <v>2873</v>
      </c>
    </row>
    <row r="9" spans="1:4" x14ac:dyDescent="0.2">
      <c r="B9" s="5" t="s">
        <v>55</v>
      </c>
      <c r="C9" s="28">
        <v>-844</v>
      </c>
      <c r="D9" s="28">
        <v>-851</v>
      </c>
    </row>
    <row r="10" spans="1:4" x14ac:dyDescent="0.2">
      <c r="B10" s="5" t="s">
        <v>56</v>
      </c>
      <c r="C10" s="28">
        <v>-135</v>
      </c>
      <c r="D10" s="28">
        <v>-117</v>
      </c>
    </row>
    <row r="11" spans="1:4" x14ac:dyDescent="0.2">
      <c r="B11" s="5" t="s">
        <v>57</v>
      </c>
      <c r="C11" s="28">
        <v>-7</v>
      </c>
      <c r="D11" s="28">
        <v>-25</v>
      </c>
    </row>
    <row r="12" spans="1:4" x14ac:dyDescent="0.2">
      <c r="B12" s="5" t="s">
        <v>175</v>
      </c>
      <c r="C12" s="28">
        <v>126</v>
      </c>
      <c r="D12" s="28">
        <v>112</v>
      </c>
    </row>
    <row r="13" spans="1:4" x14ac:dyDescent="0.2">
      <c r="B13" s="5" t="s">
        <v>59</v>
      </c>
      <c r="C13" s="28">
        <v>35</v>
      </c>
      <c r="D13" s="28">
        <v>36</v>
      </c>
    </row>
    <row r="14" spans="1:4" x14ac:dyDescent="0.2">
      <c r="B14" s="5" t="s">
        <v>60</v>
      </c>
      <c r="C14" s="28">
        <v>-769</v>
      </c>
      <c r="D14" s="28">
        <v>-771</v>
      </c>
    </row>
    <row r="15" spans="1:4" x14ac:dyDescent="0.2">
      <c r="B15" s="5" t="s">
        <v>144</v>
      </c>
      <c r="C15" s="28">
        <v>-37</v>
      </c>
      <c r="D15" s="28">
        <v>-60</v>
      </c>
    </row>
    <row r="16" spans="1:4" x14ac:dyDescent="0.2">
      <c r="B16" s="39" t="s">
        <v>113</v>
      </c>
      <c r="C16" s="146">
        <f>SUM(C7:C15)</f>
        <v>1131</v>
      </c>
      <c r="D16" s="146">
        <f>SUM(D7:D15)</f>
        <v>1197</v>
      </c>
    </row>
    <row r="17" spans="2:4" x14ac:dyDescent="0.2">
      <c r="C17" s="28" t="s">
        <v>154</v>
      </c>
      <c r="D17" s="28"/>
    </row>
    <row r="18" spans="2:4" x14ac:dyDescent="0.2">
      <c r="B18" s="39" t="s">
        <v>61</v>
      </c>
      <c r="C18" s="28"/>
      <c r="D18" s="28"/>
    </row>
    <row r="19" spans="2:4" x14ac:dyDescent="0.2">
      <c r="B19" s="5" t="s">
        <v>145</v>
      </c>
      <c r="C19" s="28">
        <v>-232</v>
      </c>
      <c r="D19" s="28">
        <v>-865</v>
      </c>
    </row>
    <row r="20" spans="2:4" x14ac:dyDescent="0.2">
      <c r="B20" s="5" t="s">
        <v>146</v>
      </c>
      <c r="C20" s="28">
        <v>75</v>
      </c>
      <c r="D20" s="28">
        <v>330</v>
      </c>
    </row>
    <row r="21" spans="2:4" x14ac:dyDescent="0.2">
      <c r="B21" s="5" t="s">
        <v>131</v>
      </c>
      <c r="C21" s="28">
        <v>0</v>
      </c>
      <c r="D21" s="28">
        <v>-3420</v>
      </c>
    </row>
    <row r="22" spans="2:4" x14ac:dyDescent="0.2">
      <c r="B22" s="5" t="s">
        <v>166</v>
      </c>
      <c r="C22" s="28">
        <v>-48</v>
      </c>
      <c r="D22" s="28">
        <v>-68</v>
      </c>
    </row>
    <row r="23" spans="2:4" x14ac:dyDescent="0.2">
      <c r="B23" s="5" t="s">
        <v>62</v>
      </c>
      <c r="C23" s="28">
        <v>-1391</v>
      </c>
      <c r="D23" s="28">
        <v>-1741</v>
      </c>
    </row>
    <row r="24" spans="2:4" x14ac:dyDescent="0.2">
      <c r="B24" s="5" t="s">
        <v>63</v>
      </c>
      <c r="C24" s="28">
        <v>-178</v>
      </c>
      <c r="D24" s="28">
        <v>-133</v>
      </c>
    </row>
    <row r="25" spans="2:4" x14ac:dyDescent="0.2">
      <c r="B25" s="5" t="s">
        <v>64</v>
      </c>
      <c r="C25" s="28">
        <v>171</v>
      </c>
      <c r="D25" s="28">
        <v>190</v>
      </c>
    </row>
    <row r="26" spans="2:4" x14ac:dyDescent="0.2">
      <c r="B26" s="5" t="s">
        <v>176</v>
      </c>
      <c r="C26" s="28">
        <v>-1</v>
      </c>
      <c r="D26" s="28">
        <v>-65</v>
      </c>
    </row>
    <row r="27" spans="2:4" x14ac:dyDescent="0.2">
      <c r="B27" s="39" t="s">
        <v>114</v>
      </c>
      <c r="C27" s="146">
        <f>SUM(C19:C26)</f>
        <v>-1604</v>
      </c>
      <c r="D27" s="146">
        <f>SUM(D19:D26)</f>
        <v>-5772</v>
      </c>
    </row>
    <row r="28" spans="2:4" x14ac:dyDescent="0.2">
      <c r="C28" s="28"/>
      <c r="D28" s="28"/>
    </row>
    <row r="29" spans="2:4" x14ac:dyDescent="0.2">
      <c r="B29" s="39" t="s">
        <v>65</v>
      </c>
      <c r="C29" s="28"/>
      <c r="D29" s="28"/>
    </row>
    <row r="30" spans="2:4" x14ac:dyDescent="0.2">
      <c r="B30" s="5" t="s">
        <v>167</v>
      </c>
      <c r="C30" s="28">
        <v>804</v>
      </c>
      <c r="D30" s="28">
        <v>4743</v>
      </c>
    </row>
    <row r="31" spans="2:4" x14ac:dyDescent="0.2">
      <c r="B31" s="5" t="s">
        <v>147</v>
      </c>
      <c r="C31" s="28">
        <v>-492</v>
      </c>
      <c r="D31" s="28">
        <v>-106</v>
      </c>
    </row>
    <row r="32" spans="2:4" x14ac:dyDescent="0.2">
      <c r="B32" s="5" t="s">
        <v>66</v>
      </c>
      <c r="C32" s="28">
        <v>4478</v>
      </c>
      <c r="D32" s="28">
        <v>4193</v>
      </c>
    </row>
    <row r="33" spans="2:6" x14ac:dyDescent="0.2">
      <c r="B33" s="5" t="s">
        <v>192</v>
      </c>
      <c r="C33" s="28">
        <v>32</v>
      </c>
      <c r="D33" s="28">
        <v>215</v>
      </c>
    </row>
    <row r="34" spans="2:6" x14ac:dyDescent="0.2">
      <c r="B34" s="5" t="s">
        <v>155</v>
      </c>
      <c r="C34" s="28">
        <v>7</v>
      </c>
      <c r="D34" s="28">
        <v>0</v>
      </c>
    </row>
    <row r="35" spans="2:6" x14ac:dyDescent="0.2">
      <c r="B35" s="5" t="s">
        <v>156</v>
      </c>
      <c r="C35" s="28">
        <v>-10</v>
      </c>
      <c r="D35" s="28">
        <v>0</v>
      </c>
    </row>
    <row r="36" spans="2:6" x14ac:dyDescent="0.2">
      <c r="B36" s="5" t="s">
        <v>67</v>
      </c>
      <c r="C36" s="28">
        <v>-1965</v>
      </c>
      <c r="D36" s="28">
        <v>-2445</v>
      </c>
    </row>
    <row r="37" spans="2:6" x14ac:dyDescent="0.2">
      <c r="B37" s="5" t="s">
        <v>68</v>
      </c>
      <c r="C37" s="28">
        <v>-1595</v>
      </c>
      <c r="D37" s="28">
        <v>-1357</v>
      </c>
    </row>
    <row r="38" spans="2:6" x14ac:dyDescent="0.2">
      <c r="B38" s="5" t="s">
        <v>69</v>
      </c>
      <c r="C38" s="28">
        <v>-87</v>
      </c>
      <c r="D38" s="28">
        <v>-192</v>
      </c>
    </row>
    <row r="39" spans="2:6" x14ac:dyDescent="0.2">
      <c r="B39" s="39" t="s">
        <v>124</v>
      </c>
      <c r="C39" s="146">
        <f>SUM(C29:C38)</f>
        <v>1172</v>
      </c>
      <c r="D39" s="146">
        <f>SUM(D29:D38)</f>
        <v>5051</v>
      </c>
    </row>
    <row r="40" spans="2:6" x14ac:dyDescent="0.2">
      <c r="C40" s="28"/>
      <c r="D40" s="28"/>
    </row>
    <row r="41" spans="2:6" x14ac:dyDescent="0.2">
      <c r="B41" s="39" t="s">
        <v>168</v>
      </c>
      <c r="C41" s="26">
        <f>C16+C27+C39</f>
        <v>699</v>
      </c>
      <c r="D41" s="26">
        <f>D16+D27+D39</f>
        <v>476</v>
      </c>
      <c r="E41" s="40"/>
      <c r="F41" s="10"/>
    </row>
    <row r="42" spans="2:6" x14ac:dyDescent="0.2">
      <c r="C42" s="28"/>
      <c r="D42" s="28"/>
    </row>
    <row r="43" spans="2:6" x14ac:dyDescent="0.2">
      <c r="B43" s="5" t="s">
        <v>115</v>
      </c>
      <c r="C43" s="28">
        <f>D46</f>
        <v>1630</v>
      </c>
      <c r="D43" s="28">
        <v>1130</v>
      </c>
    </row>
    <row r="44" spans="2:6" x14ac:dyDescent="0.2">
      <c r="B44" s="5" t="s">
        <v>116</v>
      </c>
      <c r="C44" s="28">
        <v>20</v>
      </c>
      <c r="D44" s="28">
        <v>24</v>
      </c>
    </row>
    <row r="45" spans="2:6" x14ac:dyDescent="0.2">
      <c r="C45" s="28"/>
      <c r="D45" s="28"/>
    </row>
    <row r="46" spans="2:6" x14ac:dyDescent="0.2">
      <c r="B46" s="39" t="s">
        <v>117</v>
      </c>
      <c r="C46" s="146">
        <f>C44+C43+C41</f>
        <v>2349</v>
      </c>
      <c r="D46" s="146">
        <f>D44+D43+D41</f>
        <v>1630</v>
      </c>
    </row>
    <row r="47" spans="2:6" x14ac:dyDescent="0.2">
      <c r="C47" s="41"/>
      <c r="D47" s="41"/>
    </row>
    <row r="48" spans="2:6" x14ac:dyDescent="0.2">
      <c r="C48" s="41"/>
      <c r="D48" s="41"/>
    </row>
    <row r="49" spans="3:4" x14ac:dyDescent="0.2">
      <c r="C49" s="41"/>
      <c r="D49" s="41"/>
    </row>
    <row r="50" spans="3:4" x14ac:dyDescent="0.2">
      <c r="C50" s="41"/>
      <c r="D50" s="41"/>
    </row>
    <row r="51" spans="3:4" x14ac:dyDescent="0.2">
      <c r="C51" s="41"/>
      <c r="D51" s="41"/>
    </row>
  </sheetData>
  <mergeCells count="1">
    <mergeCell ref="C2: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D47"/>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9.140625" defaultRowHeight="15" x14ac:dyDescent="0.25"/>
  <cols>
    <col min="1" max="1" width="12.85546875" style="5" customWidth="1"/>
    <col min="2" max="2" width="33.5703125" style="91" customWidth="1"/>
    <col min="3" max="27" width="11.85546875" style="105" customWidth="1"/>
    <col min="28" max="28" width="11.85546875" style="106" customWidth="1"/>
    <col min="29" max="29" width="41" style="5" customWidth="1"/>
    <col min="30" max="30" width="45.85546875" style="5" customWidth="1"/>
    <col min="31" max="31" width="9.85546875" customWidth="1"/>
    <col min="32" max="32" width="8.5703125" customWidth="1"/>
    <col min="33" max="33" width="7.28515625" customWidth="1"/>
    <col min="34" max="36" width="9.140625" customWidth="1"/>
  </cols>
  <sheetData>
    <row r="1" spans="1:30" ht="12" customHeight="1" x14ac:dyDescent="0.25">
      <c r="A1" s="1" t="s">
        <v>0</v>
      </c>
    </row>
    <row r="2" spans="1:30" ht="12" customHeight="1" thickBot="1" x14ac:dyDescent="0.3">
      <c r="A2" s="1" t="s">
        <v>106</v>
      </c>
      <c r="B2" s="92"/>
    </row>
    <row r="3" spans="1:30" ht="24.75" customHeight="1" x14ac:dyDescent="0.25">
      <c r="C3" s="176" t="s">
        <v>126</v>
      </c>
      <c r="D3" s="177"/>
      <c r="E3" s="177"/>
      <c r="F3" s="177"/>
      <c r="G3" s="177"/>
      <c r="H3" s="177"/>
      <c r="I3" s="177"/>
      <c r="J3" s="177"/>
      <c r="K3" s="177"/>
      <c r="L3" s="182"/>
      <c r="M3" s="107" t="s">
        <v>125</v>
      </c>
      <c r="N3" s="176" t="s">
        <v>127</v>
      </c>
      <c r="O3" s="177"/>
      <c r="P3" s="177"/>
      <c r="Q3" s="177"/>
      <c r="R3" s="177"/>
      <c r="S3" s="177"/>
      <c r="T3" s="178"/>
      <c r="U3" s="109"/>
      <c r="V3" s="176" t="s">
        <v>136</v>
      </c>
      <c r="W3" s="177"/>
      <c r="X3" s="177"/>
      <c r="Y3" s="178"/>
      <c r="Z3" s="108"/>
      <c r="AA3" s="110" t="s">
        <v>73</v>
      </c>
      <c r="AB3" s="111" t="s">
        <v>134</v>
      </c>
    </row>
    <row r="4" spans="1:30" ht="36.75" thickBot="1" x14ac:dyDescent="0.3">
      <c r="A4" s="5" t="s">
        <v>17</v>
      </c>
      <c r="B4" s="151" t="s">
        <v>75</v>
      </c>
      <c r="C4" s="113" t="s">
        <v>177</v>
      </c>
      <c r="D4" s="115" t="s">
        <v>171</v>
      </c>
      <c r="E4" s="114" t="s">
        <v>178</v>
      </c>
      <c r="F4" s="114" t="s">
        <v>179</v>
      </c>
      <c r="G4" s="114" t="s">
        <v>180</v>
      </c>
      <c r="H4" s="114" t="s">
        <v>181</v>
      </c>
      <c r="I4" s="115" t="s">
        <v>80</v>
      </c>
      <c r="J4" s="115" t="s">
        <v>148</v>
      </c>
      <c r="K4" s="115" t="s">
        <v>151</v>
      </c>
      <c r="L4" s="145" t="s">
        <v>169</v>
      </c>
      <c r="M4" s="112" t="s">
        <v>76</v>
      </c>
      <c r="N4" s="118" t="s">
        <v>81</v>
      </c>
      <c r="O4" s="114" t="s">
        <v>82</v>
      </c>
      <c r="P4" s="119" t="s">
        <v>128</v>
      </c>
      <c r="Q4" s="114" t="s">
        <v>83</v>
      </c>
      <c r="R4" s="114" t="s">
        <v>85</v>
      </c>
      <c r="S4" s="114" t="s">
        <v>84</v>
      </c>
      <c r="T4" s="116" t="s">
        <v>182</v>
      </c>
      <c r="U4" s="117" t="s">
        <v>170</v>
      </c>
      <c r="V4" s="118" t="s">
        <v>86</v>
      </c>
      <c r="W4" s="114" t="s">
        <v>105</v>
      </c>
      <c r="X4" s="114" t="s">
        <v>132</v>
      </c>
      <c r="Y4" s="116" t="s">
        <v>183</v>
      </c>
      <c r="Z4" s="117" t="s">
        <v>137</v>
      </c>
      <c r="AA4" s="147" t="s">
        <v>184</v>
      </c>
      <c r="AB4" s="120" t="s">
        <v>74</v>
      </c>
    </row>
    <row r="5" spans="1:30" s="93" customFormat="1" ht="15" customHeight="1" x14ac:dyDescent="0.25">
      <c r="A5" s="179">
        <v>2020</v>
      </c>
      <c r="B5" s="181" t="s">
        <v>87</v>
      </c>
      <c r="C5" s="121">
        <v>1</v>
      </c>
      <c r="D5" s="121">
        <v>1</v>
      </c>
      <c r="E5" s="121">
        <v>1</v>
      </c>
      <c r="F5" s="121">
        <v>1</v>
      </c>
      <c r="G5" s="121">
        <v>1</v>
      </c>
      <c r="H5" s="121">
        <v>0.751</v>
      </c>
      <c r="I5" s="121">
        <v>0.5</v>
      </c>
      <c r="J5" s="121">
        <v>0.255</v>
      </c>
      <c r="K5" s="121">
        <v>0.255</v>
      </c>
      <c r="L5" s="121"/>
      <c r="M5" s="121">
        <v>1</v>
      </c>
      <c r="N5" s="121">
        <v>0.625</v>
      </c>
      <c r="O5" s="121">
        <v>0.625</v>
      </c>
      <c r="P5" s="121">
        <v>0.625</v>
      </c>
      <c r="Q5" s="121">
        <v>0.625</v>
      </c>
      <c r="R5" s="121">
        <v>0.625</v>
      </c>
      <c r="S5" s="121">
        <v>0.625</v>
      </c>
      <c r="T5" s="121">
        <v>0.625</v>
      </c>
      <c r="U5" s="121"/>
      <c r="V5" s="121">
        <v>1</v>
      </c>
      <c r="W5" s="121">
        <v>1</v>
      </c>
      <c r="X5" s="121">
        <v>1</v>
      </c>
      <c r="Y5" s="121">
        <v>1</v>
      </c>
      <c r="Z5" s="121"/>
      <c r="AA5" s="121">
        <v>1</v>
      </c>
      <c r="AB5" s="122"/>
      <c r="AC5" s="30"/>
      <c r="AD5" s="30"/>
    </row>
    <row r="6" spans="1:30" s="93" customFormat="1" ht="15" customHeight="1" x14ac:dyDescent="0.25">
      <c r="A6" s="180"/>
      <c r="B6" s="152" t="s">
        <v>109</v>
      </c>
      <c r="C6" s="123"/>
      <c r="D6" s="123"/>
      <c r="E6" s="123"/>
      <c r="F6" s="123"/>
      <c r="G6" s="123"/>
      <c r="H6" s="123"/>
      <c r="I6" s="123"/>
      <c r="J6" s="123"/>
      <c r="K6" s="123"/>
      <c r="L6" s="121"/>
      <c r="M6" s="121"/>
      <c r="N6" s="123"/>
      <c r="O6" s="123"/>
      <c r="P6" s="123"/>
      <c r="Q6" s="123"/>
      <c r="R6" s="123"/>
      <c r="S6" s="123"/>
      <c r="T6" s="123"/>
      <c r="U6" s="122"/>
      <c r="V6" s="123"/>
      <c r="W6" s="123"/>
      <c r="X6" s="123"/>
      <c r="Y6" s="123"/>
      <c r="Z6" s="122"/>
      <c r="AA6" s="123"/>
      <c r="AB6" s="122"/>
      <c r="AC6" s="94"/>
      <c r="AD6" s="94"/>
    </row>
    <row r="7" spans="1:30" s="93" customFormat="1" ht="15" customHeight="1" x14ac:dyDescent="0.25">
      <c r="A7" s="180">
        <v>2020</v>
      </c>
      <c r="B7" s="153" t="s">
        <v>88</v>
      </c>
      <c r="C7" s="95">
        <v>280</v>
      </c>
      <c r="D7" s="95">
        <v>254</v>
      </c>
      <c r="E7" s="95">
        <v>88</v>
      </c>
      <c r="F7" s="95">
        <v>66</v>
      </c>
      <c r="G7" s="95">
        <v>4</v>
      </c>
      <c r="H7" s="95">
        <v>104</v>
      </c>
      <c r="I7" s="95">
        <v>205</v>
      </c>
      <c r="J7" s="95">
        <v>71</v>
      </c>
      <c r="K7" s="95" t="s">
        <v>150</v>
      </c>
      <c r="L7" s="97">
        <f t="shared" ref="L7:L20" si="0">SUM(C7:K7)</f>
        <v>1072</v>
      </c>
      <c r="M7" s="97">
        <v>747</v>
      </c>
      <c r="N7" s="95">
        <v>139</v>
      </c>
      <c r="O7" s="95">
        <v>123</v>
      </c>
      <c r="P7" s="95">
        <v>69</v>
      </c>
      <c r="Q7" s="95">
        <v>31</v>
      </c>
      <c r="R7" s="95">
        <v>25</v>
      </c>
      <c r="S7" s="95">
        <v>7</v>
      </c>
      <c r="T7" s="95" t="s">
        <v>150</v>
      </c>
      <c r="U7" s="97">
        <f>SUM(N7:T7)</f>
        <v>394</v>
      </c>
      <c r="V7" s="95">
        <v>126</v>
      </c>
      <c r="W7" s="95">
        <v>89</v>
      </c>
      <c r="X7" s="95">
        <v>64</v>
      </c>
      <c r="Y7" s="95" t="s">
        <v>150</v>
      </c>
      <c r="Z7" s="97">
        <f>SUM(V7:Y7)</f>
        <v>279</v>
      </c>
      <c r="AA7" s="95" t="s">
        <v>150</v>
      </c>
      <c r="AB7" s="98">
        <f t="shared" ref="AB7:AB20" si="1">SUM(M7,L7,U7,Z7,AA7)</f>
        <v>2492</v>
      </c>
      <c r="AC7" s="94"/>
      <c r="AD7" s="94"/>
    </row>
    <row r="8" spans="1:30" s="93" customFormat="1" ht="15" customHeight="1" x14ac:dyDescent="0.25">
      <c r="A8" s="180">
        <v>2020</v>
      </c>
      <c r="B8" s="153" t="s">
        <v>58</v>
      </c>
      <c r="C8" s="95">
        <v>2</v>
      </c>
      <c r="D8" s="95">
        <v>13</v>
      </c>
      <c r="E8" s="95" t="s">
        <v>150</v>
      </c>
      <c r="F8" s="95" t="s">
        <v>150</v>
      </c>
      <c r="G8" s="95">
        <v>12</v>
      </c>
      <c r="H8" s="95" t="s">
        <v>150</v>
      </c>
      <c r="I8" s="95">
        <v>2</v>
      </c>
      <c r="J8" s="95">
        <v>1</v>
      </c>
      <c r="K8" s="95">
        <v>18</v>
      </c>
      <c r="L8" s="97">
        <f t="shared" si="0"/>
        <v>48</v>
      </c>
      <c r="M8" s="97">
        <v>23</v>
      </c>
      <c r="N8" s="95" t="s">
        <v>150</v>
      </c>
      <c r="O8" s="95" t="s">
        <v>150</v>
      </c>
      <c r="P8" s="95" t="s">
        <v>150</v>
      </c>
      <c r="Q8" s="95" t="s">
        <v>150</v>
      </c>
      <c r="R8" s="95" t="s">
        <v>150</v>
      </c>
      <c r="S8" s="95" t="s">
        <v>150</v>
      </c>
      <c r="T8" s="95">
        <v>5</v>
      </c>
      <c r="U8" s="97">
        <f t="shared" ref="U8:U23" si="2">SUM(N8:T8)</f>
        <v>5</v>
      </c>
      <c r="V8" s="95" t="s">
        <v>150</v>
      </c>
      <c r="W8" s="95" t="s">
        <v>150</v>
      </c>
      <c r="X8" s="95">
        <v>15</v>
      </c>
      <c r="Y8" s="95" t="s">
        <v>150</v>
      </c>
      <c r="Z8" s="97">
        <f t="shared" ref="Z8:Z23" si="3">SUM(V8:Y8)</f>
        <v>15</v>
      </c>
      <c r="AA8" s="95">
        <v>26</v>
      </c>
      <c r="AB8" s="98">
        <f t="shared" si="1"/>
        <v>117</v>
      </c>
      <c r="AC8" s="94"/>
      <c r="AD8" s="94"/>
    </row>
    <row r="9" spans="1:30" s="93" customFormat="1" ht="15" customHeight="1" thickBot="1" x14ac:dyDescent="0.3">
      <c r="A9" s="180">
        <v>2020</v>
      </c>
      <c r="B9" s="154" t="s">
        <v>89</v>
      </c>
      <c r="C9" s="96">
        <f t="shared" ref="C9:J9" si="4">SUM(C7:C8)</f>
        <v>282</v>
      </c>
      <c r="D9" s="96">
        <f>SUM(D7:D8)</f>
        <v>267</v>
      </c>
      <c r="E9" s="96">
        <f t="shared" si="4"/>
        <v>88</v>
      </c>
      <c r="F9" s="96">
        <f t="shared" si="4"/>
        <v>66</v>
      </c>
      <c r="G9" s="96">
        <f>SUM(G7:G8)</f>
        <v>16</v>
      </c>
      <c r="H9" s="96">
        <f t="shared" si="4"/>
        <v>104</v>
      </c>
      <c r="I9" s="96">
        <f t="shared" si="4"/>
        <v>207</v>
      </c>
      <c r="J9" s="96">
        <f t="shared" si="4"/>
        <v>72</v>
      </c>
      <c r="K9" s="96">
        <f t="shared" ref="K9" si="5">SUM(K7:K8)</f>
        <v>18</v>
      </c>
      <c r="L9" s="99">
        <f t="shared" si="0"/>
        <v>1120</v>
      </c>
      <c r="M9" s="99">
        <f>SUM(M7:M8)</f>
        <v>770</v>
      </c>
      <c r="N9" s="96">
        <f t="shared" ref="N9:R9" si="6">SUM(N7:N8)</f>
        <v>139</v>
      </c>
      <c r="O9" s="96">
        <f t="shared" si="6"/>
        <v>123</v>
      </c>
      <c r="P9" s="96">
        <f>SUM(P7:P8)</f>
        <v>69</v>
      </c>
      <c r="Q9" s="96">
        <f t="shared" si="6"/>
        <v>31</v>
      </c>
      <c r="R9" s="96">
        <f t="shared" si="6"/>
        <v>25</v>
      </c>
      <c r="S9" s="96">
        <f>SUM(S7:S8)</f>
        <v>7</v>
      </c>
      <c r="T9" s="96">
        <f>SUM(T8:T8)</f>
        <v>5</v>
      </c>
      <c r="U9" s="99">
        <f t="shared" si="2"/>
        <v>399</v>
      </c>
      <c r="V9" s="96">
        <f>SUM(V7:V8)</f>
        <v>126</v>
      </c>
      <c r="W9" s="96">
        <f>SUM(W7:W8)</f>
        <v>89</v>
      </c>
      <c r="X9" s="96">
        <f>SUM(X7:X8)</f>
        <v>79</v>
      </c>
      <c r="Y9" s="96">
        <f>SUM(Y8:Y8)</f>
        <v>0</v>
      </c>
      <c r="Z9" s="99">
        <f t="shared" si="3"/>
        <v>294</v>
      </c>
      <c r="AA9" s="96">
        <f>SUM(AA8:AA8)</f>
        <v>26</v>
      </c>
      <c r="AB9" s="100">
        <f t="shared" si="1"/>
        <v>2609</v>
      </c>
      <c r="AC9" s="94"/>
      <c r="AD9" s="94"/>
    </row>
    <row r="10" spans="1:30" s="93" customFormat="1" ht="15" customHeight="1" x14ac:dyDescent="0.25">
      <c r="A10" s="180"/>
      <c r="B10" s="153"/>
      <c r="C10" s="95"/>
      <c r="D10" s="95"/>
      <c r="E10" s="95"/>
      <c r="F10" s="95"/>
      <c r="G10" s="95"/>
      <c r="H10" s="95"/>
      <c r="I10" s="95"/>
      <c r="J10" s="95"/>
      <c r="K10" s="95"/>
      <c r="L10" s="97"/>
      <c r="M10" s="97"/>
      <c r="N10" s="95"/>
      <c r="O10" s="95"/>
      <c r="P10" s="95"/>
      <c r="Q10" s="95"/>
      <c r="R10" s="95"/>
      <c r="S10" s="95"/>
      <c r="T10" s="95"/>
      <c r="U10" s="97"/>
      <c r="V10" s="95"/>
      <c r="W10" s="95"/>
      <c r="X10" s="95"/>
      <c r="Y10" s="95"/>
      <c r="Z10" s="97"/>
      <c r="AA10" s="95"/>
      <c r="AB10" s="98"/>
      <c r="AC10" s="94"/>
      <c r="AD10" s="94"/>
    </row>
    <row r="11" spans="1:30" s="93" customFormat="1" ht="15" customHeight="1" x14ac:dyDescent="0.25">
      <c r="A11" s="180">
        <v>2020</v>
      </c>
      <c r="B11" s="155" t="s">
        <v>90</v>
      </c>
      <c r="C11" s="125">
        <f t="shared" ref="C11:AA11" si="7">-(C9-C13)</f>
        <v>-53</v>
      </c>
      <c r="D11" s="125">
        <f>-(D9-D13)</f>
        <v>-40</v>
      </c>
      <c r="E11" s="125">
        <f t="shared" si="7"/>
        <v>-36</v>
      </c>
      <c r="F11" s="125">
        <f t="shared" si="7"/>
        <v>-24</v>
      </c>
      <c r="G11" s="125">
        <f>-(G9-G13)</f>
        <v>-10</v>
      </c>
      <c r="H11" s="125">
        <f t="shared" si="7"/>
        <v>-26</v>
      </c>
      <c r="I11" s="125">
        <f t="shared" si="7"/>
        <v>-33</v>
      </c>
      <c r="J11" s="125">
        <f t="shared" si="7"/>
        <v>-17</v>
      </c>
      <c r="K11" s="125">
        <f t="shared" ref="K11" si="8">-(K9-K13)</f>
        <v>-2</v>
      </c>
      <c r="L11" s="124">
        <f t="shared" si="0"/>
        <v>-241</v>
      </c>
      <c r="M11" s="124">
        <f>-(M9-M13)</f>
        <v>-136</v>
      </c>
      <c r="N11" s="125">
        <f t="shared" si="7"/>
        <v>-31</v>
      </c>
      <c r="O11" s="125">
        <f t="shared" si="7"/>
        <v>-21</v>
      </c>
      <c r="P11" s="125">
        <f>-(P9-P13)</f>
        <v>-28</v>
      </c>
      <c r="Q11" s="125">
        <f t="shared" si="7"/>
        <v>-14</v>
      </c>
      <c r="R11" s="125">
        <f t="shared" si="7"/>
        <v>-14</v>
      </c>
      <c r="S11" s="125">
        <f>-(S9-S13)</f>
        <v>-3</v>
      </c>
      <c r="T11" s="125">
        <f t="shared" si="7"/>
        <v>-2</v>
      </c>
      <c r="U11" s="124">
        <f t="shared" si="2"/>
        <v>-113</v>
      </c>
      <c r="V11" s="125">
        <f>-(V9-V13)</f>
        <v>-65</v>
      </c>
      <c r="W11" s="125">
        <f>-(W9-W13)</f>
        <v>-47</v>
      </c>
      <c r="X11" s="125">
        <f>-(X9-X13)</f>
        <v>-24</v>
      </c>
      <c r="Y11" s="125">
        <f t="shared" si="7"/>
        <v>-4</v>
      </c>
      <c r="Z11" s="124">
        <f t="shared" si="3"/>
        <v>-140</v>
      </c>
      <c r="AA11" s="125">
        <f t="shared" si="7"/>
        <v>-91</v>
      </c>
      <c r="AB11" s="98">
        <f t="shared" si="1"/>
        <v>-721</v>
      </c>
      <c r="AC11" s="94"/>
      <c r="AD11" s="94"/>
    </row>
    <row r="12" spans="1:30" s="93" customFormat="1" ht="15" customHeight="1" x14ac:dyDescent="0.25">
      <c r="A12" s="180"/>
      <c r="B12" s="156"/>
      <c r="C12" s="95"/>
      <c r="D12" s="95"/>
      <c r="E12" s="95"/>
      <c r="F12" s="95"/>
      <c r="G12" s="95"/>
      <c r="H12" s="95"/>
      <c r="I12" s="95"/>
      <c r="J12" s="95"/>
      <c r="K12" s="95"/>
      <c r="L12" s="97"/>
      <c r="M12" s="97"/>
      <c r="N12" s="95"/>
      <c r="O12" s="95"/>
      <c r="P12" s="95"/>
      <c r="Q12" s="95"/>
      <c r="R12" s="95"/>
      <c r="S12" s="95"/>
      <c r="T12" s="95"/>
      <c r="U12" s="97"/>
      <c r="V12" s="95"/>
      <c r="W12" s="95"/>
      <c r="X12" s="95"/>
      <c r="Y12" s="95"/>
      <c r="Z12" s="97"/>
      <c r="AA12" s="95"/>
      <c r="AB12" s="98"/>
      <c r="AC12" s="94"/>
      <c r="AD12" s="94"/>
    </row>
    <row r="13" spans="1:30" s="93" customFormat="1" ht="15" customHeight="1" x14ac:dyDescent="0.25">
      <c r="A13" s="180">
        <v>2020</v>
      </c>
      <c r="B13" s="156" t="s">
        <v>91</v>
      </c>
      <c r="C13" s="95">
        <v>229</v>
      </c>
      <c r="D13" s="95">
        <v>227</v>
      </c>
      <c r="E13" s="95">
        <v>52</v>
      </c>
      <c r="F13" s="95">
        <v>42</v>
      </c>
      <c r="G13" s="95">
        <v>6</v>
      </c>
      <c r="H13" s="95">
        <v>78</v>
      </c>
      <c r="I13" s="95">
        <v>174</v>
      </c>
      <c r="J13" s="95">
        <v>55</v>
      </c>
      <c r="K13" s="95">
        <v>16</v>
      </c>
      <c r="L13" s="97">
        <f t="shared" si="0"/>
        <v>879</v>
      </c>
      <c r="M13" s="97">
        <v>634</v>
      </c>
      <c r="N13" s="95">
        <v>108</v>
      </c>
      <c r="O13" s="95">
        <v>102</v>
      </c>
      <c r="P13" s="95">
        <v>41</v>
      </c>
      <c r="Q13" s="95">
        <v>17</v>
      </c>
      <c r="R13" s="95">
        <v>11</v>
      </c>
      <c r="S13" s="95">
        <v>4</v>
      </c>
      <c r="T13" s="95">
        <v>3</v>
      </c>
      <c r="U13" s="97">
        <f t="shared" si="2"/>
        <v>286</v>
      </c>
      <c r="V13" s="95">
        <v>61</v>
      </c>
      <c r="W13" s="95">
        <v>42</v>
      </c>
      <c r="X13" s="95">
        <v>55</v>
      </c>
      <c r="Y13" s="95">
        <v>-4</v>
      </c>
      <c r="Z13" s="97">
        <f t="shared" si="3"/>
        <v>154</v>
      </c>
      <c r="AA13" s="95">
        <v>-65</v>
      </c>
      <c r="AB13" s="98">
        <f t="shared" si="1"/>
        <v>1888</v>
      </c>
      <c r="AC13" s="94"/>
      <c r="AD13" s="94"/>
    </row>
    <row r="14" spans="1:30" s="93" customFormat="1" ht="15" customHeight="1" x14ac:dyDescent="0.25">
      <c r="A14" s="180"/>
      <c r="B14" s="156"/>
      <c r="C14" s="95"/>
      <c r="D14" s="95"/>
      <c r="E14" s="95"/>
      <c r="F14" s="95"/>
      <c r="G14" s="95"/>
      <c r="H14" s="95"/>
      <c r="I14" s="95"/>
      <c r="J14" s="95"/>
      <c r="K14" s="95"/>
      <c r="L14" s="97"/>
      <c r="M14" s="97"/>
      <c r="N14" s="95"/>
      <c r="O14" s="95"/>
      <c r="P14" s="95"/>
      <c r="Q14" s="95"/>
      <c r="R14" s="95"/>
      <c r="S14" s="95"/>
      <c r="T14" s="95"/>
      <c r="U14" s="97"/>
      <c r="V14" s="95"/>
      <c r="W14" s="95"/>
      <c r="X14" s="95"/>
      <c r="Y14" s="95"/>
      <c r="Z14" s="97"/>
      <c r="AA14" s="95"/>
      <c r="AB14" s="98"/>
      <c r="AC14" s="94"/>
      <c r="AD14" s="94"/>
    </row>
    <row r="15" spans="1:30" s="93" customFormat="1" ht="15" customHeight="1" x14ac:dyDescent="0.25">
      <c r="A15" s="180">
        <v>2020</v>
      </c>
      <c r="B15" s="156" t="s">
        <v>135</v>
      </c>
      <c r="C15" s="95">
        <f t="shared" ref="C15:AA15" si="9">C16-C13</f>
        <v>0</v>
      </c>
      <c r="D15" s="95">
        <f>D16-D13</f>
        <v>-6</v>
      </c>
      <c r="E15" s="95">
        <f t="shared" si="9"/>
        <v>0</v>
      </c>
      <c r="F15" s="95">
        <f t="shared" si="9"/>
        <v>0</v>
      </c>
      <c r="G15" s="95">
        <f>G16-G13</f>
        <v>0</v>
      </c>
      <c r="H15" s="95">
        <f t="shared" si="9"/>
        <v>0</v>
      </c>
      <c r="I15" s="95">
        <f t="shared" si="9"/>
        <v>0</v>
      </c>
      <c r="J15" s="95">
        <f t="shared" si="9"/>
        <v>-5</v>
      </c>
      <c r="K15" s="95">
        <f t="shared" si="9"/>
        <v>-2</v>
      </c>
      <c r="L15" s="97">
        <f t="shared" si="0"/>
        <v>-13</v>
      </c>
      <c r="M15" s="97">
        <f>M16-M13</f>
        <v>0</v>
      </c>
      <c r="N15" s="95">
        <f t="shared" si="9"/>
        <v>0</v>
      </c>
      <c r="O15" s="95">
        <f t="shared" si="9"/>
        <v>0</v>
      </c>
      <c r="P15" s="95">
        <f t="shared" si="9"/>
        <v>0</v>
      </c>
      <c r="Q15" s="95">
        <f t="shared" si="9"/>
        <v>0</v>
      </c>
      <c r="R15" s="95">
        <f t="shared" si="9"/>
        <v>0</v>
      </c>
      <c r="S15" s="95">
        <f t="shared" si="9"/>
        <v>0</v>
      </c>
      <c r="T15" s="95">
        <f t="shared" si="9"/>
        <v>0</v>
      </c>
      <c r="U15" s="97">
        <f t="shared" si="2"/>
        <v>0</v>
      </c>
      <c r="V15" s="95">
        <f t="shared" si="9"/>
        <v>0</v>
      </c>
      <c r="W15" s="95">
        <f t="shared" si="9"/>
        <v>0</v>
      </c>
      <c r="X15" s="95">
        <f t="shared" si="9"/>
        <v>-1</v>
      </c>
      <c r="Y15" s="95">
        <f t="shared" si="9"/>
        <v>0</v>
      </c>
      <c r="Z15" s="97">
        <f t="shared" si="3"/>
        <v>-1</v>
      </c>
      <c r="AA15" s="95">
        <f t="shared" si="9"/>
        <v>0</v>
      </c>
      <c r="AB15" s="98">
        <f t="shared" si="1"/>
        <v>-14</v>
      </c>
      <c r="AC15" s="94"/>
      <c r="AD15" s="94"/>
    </row>
    <row r="16" spans="1:30" s="93" customFormat="1" ht="15" customHeight="1" thickBot="1" x14ac:dyDescent="0.3">
      <c r="A16" s="180">
        <v>2020</v>
      </c>
      <c r="B16" s="157" t="s">
        <v>92</v>
      </c>
      <c r="C16" s="96">
        <v>229</v>
      </c>
      <c r="D16" s="96">
        <v>221</v>
      </c>
      <c r="E16" s="96">
        <v>52</v>
      </c>
      <c r="F16" s="96">
        <v>42</v>
      </c>
      <c r="G16" s="96">
        <v>6</v>
      </c>
      <c r="H16" s="96">
        <v>78</v>
      </c>
      <c r="I16" s="96">
        <v>174</v>
      </c>
      <c r="J16" s="96">
        <v>50</v>
      </c>
      <c r="K16" s="96">
        <v>14</v>
      </c>
      <c r="L16" s="99">
        <f t="shared" si="0"/>
        <v>866</v>
      </c>
      <c r="M16" s="99">
        <v>634</v>
      </c>
      <c r="N16" s="96">
        <v>108</v>
      </c>
      <c r="O16" s="96">
        <v>102</v>
      </c>
      <c r="P16" s="96">
        <v>41</v>
      </c>
      <c r="Q16" s="96">
        <v>17</v>
      </c>
      <c r="R16" s="96">
        <v>11</v>
      </c>
      <c r="S16" s="96">
        <v>4</v>
      </c>
      <c r="T16" s="96">
        <v>3</v>
      </c>
      <c r="U16" s="99">
        <f t="shared" si="2"/>
        <v>286</v>
      </c>
      <c r="V16" s="96">
        <v>61</v>
      </c>
      <c r="W16" s="96">
        <v>42</v>
      </c>
      <c r="X16" s="96">
        <v>54</v>
      </c>
      <c r="Y16" s="96">
        <v>-4</v>
      </c>
      <c r="Z16" s="99">
        <f t="shared" si="3"/>
        <v>153</v>
      </c>
      <c r="AA16" s="96">
        <v>-65</v>
      </c>
      <c r="AB16" s="100">
        <f t="shared" si="1"/>
        <v>1874</v>
      </c>
      <c r="AC16" s="94"/>
      <c r="AD16" s="94"/>
    </row>
    <row r="17" spans="1:30" s="93" customFormat="1" ht="15" customHeight="1" x14ac:dyDescent="0.25">
      <c r="A17" s="180"/>
      <c r="B17" s="158"/>
      <c r="C17" s="95"/>
      <c r="D17" s="95"/>
      <c r="E17" s="95"/>
      <c r="F17" s="95"/>
      <c r="G17" s="95"/>
      <c r="H17" s="95"/>
      <c r="I17" s="95"/>
      <c r="J17" s="95"/>
      <c r="K17" s="95"/>
      <c r="L17" s="97"/>
      <c r="M17" s="97"/>
      <c r="N17" s="95"/>
      <c r="O17" s="95"/>
      <c r="P17" s="95"/>
      <c r="Q17" s="95"/>
      <c r="R17" s="95"/>
      <c r="S17" s="95"/>
      <c r="T17" s="95"/>
      <c r="U17" s="97"/>
      <c r="V17" s="95"/>
      <c r="W17" s="95"/>
      <c r="X17" s="95"/>
      <c r="Y17" s="95"/>
      <c r="Z17" s="97"/>
      <c r="AA17" s="95"/>
      <c r="AB17" s="98"/>
      <c r="AC17" s="94"/>
      <c r="AD17" s="94"/>
    </row>
    <row r="18" spans="1:30" s="93" customFormat="1" ht="15" customHeight="1" x14ac:dyDescent="0.25">
      <c r="A18" s="180">
        <v>2020</v>
      </c>
      <c r="B18" s="158" t="s">
        <v>93</v>
      </c>
      <c r="C18" s="95">
        <v>-78</v>
      </c>
      <c r="D18" s="95">
        <v>-240</v>
      </c>
      <c r="E18" s="95">
        <v>-21</v>
      </c>
      <c r="F18" s="95">
        <v>-24</v>
      </c>
      <c r="G18" s="95">
        <v>-2</v>
      </c>
      <c r="H18" s="95">
        <v>-39</v>
      </c>
      <c r="I18" s="95">
        <v>-41</v>
      </c>
      <c r="J18" s="95">
        <v>-59</v>
      </c>
      <c r="K18" s="95" t="s">
        <v>150</v>
      </c>
      <c r="L18" s="97">
        <f t="shared" si="0"/>
        <v>-504</v>
      </c>
      <c r="M18" s="97">
        <v>-246</v>
      </c>
      <c r="N18" s="95">
        <v>-55</v>
      </c>
      <c r="O18" s="95">
        <v>-45</v>
      </c>
      <c r="P18" s="95">
        <v>-32</v>
      </c>
      <c r="Q18" s="95">
        <v>-10</v>
      </c>
      <c r="R18" s="95">
        <v>-8</v>
      </c>
      <c r="S18" s="95">
        <v>-2</v>
      </c>
      <c r="T18" s="95" t="s">
        <v>150</v>
      </c>
      <c r="U18" s="97">
        <f t="shared" si="2"/>
        <v>-152</v>
      </c>
      <c r="V18" s="95">
        <v>-19</v>
      </c>
      <c r="W18" s="95">
        <v>-24</v>
      </c>
      <c r="X18" s="95">
        <v>-60</v>
      </c>
      <c r="Y18" s="95">
        <v>-9</v>
      </c>
      <c r="Z18" s="97">
        <f t="shared" si="3"/>
        <v>-112</v>
      </c>
      <c r="AA18" s="95">
        <v>-136</v>
      </c>
      <c r="AB18" s="98">
        <f t="shared" si="1"/>
        <v>-1150</v>
      </c>
      <c r="AC18" s="94"/>
      <c r="AD18" s="94"/>
    </row>
    <row r="19" spans="1:30" s="93" customFormat="1" ht="15" customHeight="1" x14ac:dyDescent="0.25">
      <c r="A19" s="180">
        <v>2020</v>
      </c>
      <c r="B19" s="158" t="s">
        <v>185</v>
      </c>
      <c r="C19" s="95">
        <v>-28</v>
      </c>
      <c r="D19" s="95">
        <v>-28</v>
      </c>
      <c r="E19" s="95">
        <v>-26</v>
      </c>
      <c r="F19" s="95">
        <v>-7</v>
      </c>
      <c r="G19" s="95">
        <v>-5</v>
      </c>
      <c r="H19" s="95">
        <v>-15</v>
      </c>
      <c r="I19" s="95">
        <v>-66</v>
      </c>
      <c r="J19" s="95">
        <v>-56</v>
      </c>
      <c r="K19" s="95">
        <v>1</v>
      </c>
      <c r="L19" s="97">
        <f t="shared" si="0"/>
        <v>-230</v>
      </c>
      <c r="M19" s="97">
        <v>-107</v>
      </c>
      <c r="N19" s="95">
        <v>-3</v>
      </c>
      <c r="O19" s="95">
        <v>-10</v>
      </c>
      <c r="P19" s="95">
        <v>-30</v>
      </c>
      <c r="Q19" s="95">
        <v>-11</v>
      </c>
      <c r="R19" s="95">
        <v>-8</v>
      </c>
      <c r="S19" s="95" t="s">
        <v>150</v>
      </c>
      <c r="T19" s="95">
        <v>-137</v>
      </c>
      <c r="U19" s="97">
        <f t="shared" si="2"/>
        <v>-199</v>
      </c>
      <c r="V19" s="95">
        <v>-58</v>
      </c>
      <c r="W19" s="95">
        <v>-82</v>
      </c>
      <c r="X19" s="95">
        <v>-96</v>
      </c>
      <c r="Y19" s="95">
        <v>-86</v>
      </c>
      <c r="Z19" s="97">
        <f t="shared" si="3"/>
        <v>-322</v>
      </c>
      <c r="AA19" s="95">
        <v>-73</v>
      </c>
      <c r="AB19" s="98">
        <f t="shared" si="1"/>
        <v>-931</v>
      </c>
      <c r="AC19" s="94"/>
      <c r="AD19" s="94"/>
    </row>
    <row r="20" spans="1:30" s="93" customFormat="1" ht="15" customHeight="1" thickBot="1" x14ac:dyDescent="0.3">
      <c r="A20" s="180">
        <v>2020</v>
      </c>
      <c r="B20" s="157" t="s">
        <v>94</v>
      </c>
      <c r="C20" s="96">
        <f t="shared" ref="C20:J20" si="10">SUM(C16,C18,C19)</f>
        <v>123</v>
      </c>
      <c r="D20" s="96">
        <f>SUM(D16,D18,D19)</f>
        <v>-47</v>
      </c>
      <c r="E20" s="96">
        <f t="shared" si="10"/>
        <v>5</v>
      </c>
      <c r="F20" s="96">
        <f t="shared" si="10"/>
        <v>11</v>
      </c>
      <c r="G20" s="96">
        <f>SUM(G16,G18,G19)</f>
        <v>-1</v>
      </c>
      <c r="H20" s="96">
        <f t="shared" si="10"/>
        <v>24</v>
      </c>
      <c r="I20" s="96">
        <f t="shared" si="10"/>
        <v>67</v>
      </c>
      <c r="J20" s="96">
        <f t="shared" si="10"/>
        <v>-65</v>
      </c>
      <c r="K20" s="96">
        <f t="shared" ref="K20" si="11">SUM(K16,K18,K19)</f>
        <v>15</v>
      </c>
      <c r="L20" s="99">
        <f t="shared" si="0"/>
        <v>132</v>
      </c>
      <c r="M20" s="99">
        <f>SUM(M16,M18,M19)</f>
        <v>281</v>
      </c>
      <c r="N20" s="96">
        <f t="shared" ref="N20:T20" si="12">SUM(N16,N18,N19)</f>
        <v>50</v>
      </c>
      <c r="O20" s="96">
        <f t="shared" si="12"/>
        <v>47</v>
      </c>
      <c r="P20" s="96">
        <f>SUM(P16,P18,P19)</f>
        <v>-21</v>
      </c>
      <c r="Q20" s="96">
        <f t="shared" si="12"/>
        <v>-4</v>
      </c>
      <c r="R20" s="96">
        <f t="shared" si="12"/>
        <v>-5</v>
      </c>
      <c r="S20" s="96">
        <f>SUM(S16,S18,S19)</f>
        <v>2</v>
      </c>
      <c r="T20" s="96">
        <f t="shared" si="12"/>
        <v>-134</v>
      </c>
      <c r="U20" s="99">
        <f t="shared" si="2"/>
        <v>-65</v>
      </c>
      <c r="V20" s="96">
        <f>SUM(V16,V18,V19)</f>
        <v>-16</v>
      </c>
      <c r="W20" s="96">
        <f>SUM(W16,W18,W19)</f>
        <v>-64</v>
      </c>
      <c r="X20" s="96">
        <f>SUM(X16,X18,X19)</f>
        <v>-102</v>
      </c>
      <c r="Y20" s="96">
        <f>SUM(Y16,Y18,Y19)</f>
        <v>-99</v>
      </c>
      <c r="Z20" s="99">
        <f t="shared" si="3"/>
        <v>-281</v>
      </c>
      <c r="AA20" s="96">
        <f>SUM(AA16,AA18,AA19)</f>
        <v>-274</v>
      </c>
      <c r="AB20" s="100">
        <f t="shared" si="1"/>
        <v>-207</v>
      </c>
      <c r="AC20" s="94"/>
      <c r="AD20" s="30"/>
    </row>
    <row r="21" spans="1:30" s="93" customFormat="1" ht="15" customHeight="1" x14ac:dyDescent="0.25">
      <c r="A21" s="180"/>
      <c r="B21" s="158"/>
      <c r="C21" s="95"/>
      <c r="D21" s="95"/>
      <c r="E21" s="95"/>
      <c r="F21" s="95"/>
      <c r="G21" s="95"/>
      <c r="H21" s="95"/>
      <c r="I21" s="95"/>
      <c r="J21" s="95"/>
      <c r="K21" s="95"/>
      <c r="L21" s="97"/>
      <c r="M21" s="97"/>
      <c r="N21" s="95"/>
      <c r="O21" s="95"/>
      <c r="P21" s="95"/>
      <c r="Q21" s="95"/>
      <c r="R21" s="95"/>
      <c r="S21" s="95"/>
      <c r="T21" s="95"/>
      <c r="U21" s="97"/>
      <c r="V21" s="95"/>
      <c r="W21" s="95"/>
      <c r="X21" s="95"/>
      <c r="Y21" s="95"/>
      <c r="Z21" s="97"/>
      <c r="AA21" s="95"/>
      <c r="AB21" s="98"/>
      <c r="AC21" s="94"/>
      <c r="AD21" s="94"/>
    </row>
    <row r="22" spans="1:30" s="93" customFormat="1" ht="15" customHeight="1" x14ac:dyDescent="0.25">
      <c r="A22" s="180">
        <v>2020</v>
      </c>
      <c r="B22" s="159" t="s">
        <v>95</v>
      </c>
      <c r="C22" s="102">
        <v>3</v>
      </c>
      <c r="D22" s="102">
        <v>-46</v>
      </c>
      <c r="E22" s="102">
        <v>2</v>
      </c>
      <c r="F22" s="102">
        <v>1</v>
      </c>
      <c r="G22" s="102">
        <v>-2</v>
      </c>
      <c r="H22" s="102">
        <v>-17</v>
      </c>
      <c r="I22" s="102">
        <v>-17</v>
      </c>
      <c r="J22" s="102">
        <v>-2</v>
      </c>
      <c r="K22" s="102">
        <v>-2</v>
      </c>
      <c r="L22" s="101">
        <f>SUM(C22:K22)</f>
        <v>-80</v>
      </c>
      <c r="M22" s="101">
        <v>-40</v>
      </c>
      <c r="N22" s="102">
        <v>-7</v>
      </c>
      <c r="O22" s="102">
        <v>-7</v>
      </c>
      <c r="P22" s="102">
        <v>3</v>
      </c>
      <c r="Q22" s="102">
        <v>1</v>
      </c>
      <c r="R22" s="102">
        <v>1</v>
      </c>
      <c r="S22" s="102" t="s">
        <v>150</v>
      </c>
      <c r="T22" s="102">
        <v>6</v>
      </c>
      <c r="U22" s="101">
        <f t="shared" si="2"/>
        <v>-3</v>
      </c>
      <c r="V22" s="126" t="s">
        <v>150</v>
      </c>
      <c r="W22" s="126" t="s">
        <v>150</v>
      </c>
      <c r="X22" s="126">
        <v>34</v>
      </c>
      <c r="Y22" s="126">
        <v>15</v>
      </c>
      <c r="Z22" s="101">
        <f t="shared" si="3"/>
        <v>49</v>
      </c>
      <c r="AA22" s="126">
        <v>235</v>
      </c>
      <c r="AB22" s="103">
        <f>SUM(M22,L22,U22,Z22,AA22)</f>
        <v>161</v>
      </c>
      <c r="AC22" s="94"/>
      <c r="AD22" s="94"/>
    </row>
    <row r="23" spans="1:30" s="93" customFormat="1" ht="15" customHeight="1" thickBot="1" x14ac:dyDescent="0.3">
      <c r="A23" s="180">
        <v>2020</v>
      </c>
      <c r="B23" s="154" t="s">
        <v>96</v>
      </c>
      <c r="C23" s="96">
        <f t="shared" ref="C23:J23" si="13">SUM(C20,C22)</f>
        <v>126</v>
      </c>
      <c r="D23" s="96">
        <f>SUM(D20,D22)</f>
        <v>-93</v>
      </c>
      <c r="E23" s="96">
        <f t="shared" si="13"/>
        <v>7</v>
      </c>
      <c r="F23" s="96">
        <f t="shared" si="13"/>
        <v>12</v>
      </c>
      <c r="G23" s="96">
        <f>SUM(G20,G22)</f>
        <v>-3</v>
      </c>
      <c r="H23" s="96">
        <f t="shared" si="13"/>
        <v>7</v>
      </c>
      <c r="I23" s="96">
        <f t="shared" si="13"/>
        <v>50</v>
      </c>
      <c r="J23" s="96">
        <f t="shared" si="13"/>
        <v>-67</v>
      </c>
      <c r="K23" s="96">
        <f t="shared" ref="K23" si="14">SUM(K20,K22)</f>
        <v>13</v>
      </c>
      <c r="L23" s="99">
        <f>SUM(C23:K23)</f>
        <v>52</v>
      </c>
      <c r="M23" s="99">
        <f>SUM(M20,M22)</f>
        <v>241</v>
      </c>
      <c r="N23" s="96">
        <f>SUM(N20,N22)</f>
        <v>43</v>
      </c>
      <c r="O23" s="96">
        <f t="shared" ref="O23:T23" si="15">SUM(O20,O22)</f>
        <v>40</v>
      </c>
      <c r="P23" s="96">
        <f>SUM(P20,P22)</f>
        <v>-18</v>
      </c>
      <c r="Q23" s="96">
        <f t="shared" si="15"/>
        <v>-3</v>
      </c>
      <c r="R23" s="96">
        <f t="shared" si="15"/>
        <v>-4</v>
      </c>
      <c r="S23" s="96">
        <f>SUM(S20,S22)</f>
        <v>2</v>
      </c>
      <c r="T23" s="96">
        <f t="shared" si="15"/>
        <v>-128</v>
      </c>
      <c r="U23" s="99">
        <f t="shared" si="2"/>
        <v>-68</v>
      </c>
      <c r="V23" s="96">
        <f>SUM(V20,V22)</f>
        <v>-16</v>
      </c>
      <c r="W23" s="96">
        <f>SUM(W20,W22)</f>
        <v>-64</v>
      </c>
      <c r="X23" s="96">
        <f>SUM(X20,X22)</f>
        <v>-68</v>
      </c>
      <c r="Y23" s="96">
        <f t="shared" ref="Y23" si="16">SUM(Y20,Y22)</f>
        <v>-84</v>
      </c>
      <c r="Z23" s="99">
        <f t="shared" si="3"/>
        <v>-232</v>
      </c>
      <c r="AA23" s="96">
        <f t="shared" ref="AA23" si="17">SUM(AA20,AA22)</f>
        <v>-39</v>
      </c>
      <c r="AB23" s="100">
        <f>SUM(M23,L23,U23,Z23,AA23)</f>
        <v>-46</v>
      </c>
      <c r="AC23" s="94"/>
      <c r="AD23" s="94"/>
    </row>
    <row r="24" spans="1:30" s="93" customFormat="1" ht="15" customHeight="1" x14ac:dyDescent="0.25">
      <c r="A24" s="180">
        <v>2020</v>
      </c>
      <c r="B24" s="160" t="s">
        <v>193</v>
      </c>
      <c r="C24" s="128"/>
      <c r="D24" s="129"/>
      <c r="E24" s="129"/>
      <c r="F24" s="129"/>
      <c r="G24" s="129"/>
      <c r="H24" s="129"/>
      <c r="I24" s="129"/>
      <c r="J24" s="129"/>
      <c r="K24" s="129"/>
      <c r="L24" s="127">
        <v>0.82</v>
      </c>
      <c r="M24" s="127">
        <v>0.84799999999999998</v>
      </c>
      <c r="N24" s="128"/>
      <c r="O24" s="129"/>
      <c r="P24" s="129"/>
      <c r="Q24" s="129"/>
      <c r="R24" s="129"/>
      <c r="S24" s="129"/>
      <c r="T24" s="130"/>
      <c r="U24" s="127">
        <v>0.72599999999999998</v>
      </c>
      <c r="V24" s="129"/>
      <c r="W24" s="129"/>
      <c r="X24" s="129"/>
      <c r="Y24" s="130"/>
      <c r="Z24" s="127">
        <v>0.55300000000000005</v>
      </c>
      <c r="AA24" s="128"/>
      <c r="AB24" s="129"/>
      <c r="AC24" s="94"/>
      <c r="AD24" s="94"/>
    </row>
    <row r="25" spans="1:30" s="93" customFormat="1" ht="15" customHeight="1" x14ac:dyDescent="0.25">
      <c r="A25" s="180">
        <v>2020</v>
      </c>
      <c r="B25" s="160" t="s">
        <v>194</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31">
        <v>0.72299999999999998</v>
      </c>
      <c r="AC25" s="104"/>
      <c r="AD25" s="94"/>
    </row>
    <row r="26" spans="1:30" ht="15" customHeight="1" x14ac:dyDescent="0.25">
      <c r="B26" s="151"/>
      <c r="L26" s="132"/>
      <c r="M26" s="132"/>
      <c r="U26" s="132"/>
      <c r="Z26" s="132"/>
    </row>
    <row r="27" spans="1:30" ht="15" customHeight="1" x14ac:dyDescent="0.25">
      <c r="A27" s="42">
        <v>2019</v>
      </c>
      <c r="B27" s="161" t="s">
        <v>87</v>
      </c>
      <c r="C27" s="133">
        <v>1</v>
      </c>
      <c r="D27" s="133">
        <v>0.65380000000000005</v>
      </c>
      <c r="E27" s="133">
        <v>1</v>
      </c>
      <c r="F27" s="133">
        <v>1</v>
      </c>
      <c r="G27" s="133">
        <v>1</v>
      </c>
      <c r="H27" s="133">
        <v>0.751</v>
      </c>
      <c r="I27" s="133">
        <v>0.5</v>
      </c>
      <c r="J27" s="133">
        <v>0.255</v>
      </c>
      <c r="K27" s="133">
        <v>0.255</v>
      </c>
      <c r="L27" s="133"/>
      <c r="M27" s="133">
        <v>1</v>
      </c>
      <c r="N27" s="133">
        <v>0.625</v>
      </c>
      <c r="O27" s="133">
        <v>0.625</v>
      </c>
      <c r="P27" s="133">
        <v>0.625</v>
      </c>
      <c r="Q27" s="133">
        <v>0.625</v>
      </c>
      <c r="R27" s="133">
        <v>0.625</v>
      </c>
      <c r="S27" s="133">
        <v>0.625</v>
      </c>
      <c r="T27" s="133">
        <v>0.625</v>
      </c>
      <c r="U27" s="133"/>
      <c r="V27" s="133">
        <v>1</v>
      </c>
      <c r="W27" s="133">
        <v>1</v>
      </c>
      <c r="X27" s="133">
        <v>1</v>
      </c>
      <c r="Y27" s="133">
        <v>1</v>
      </c>
      <c r="Z27" s="133"/>
      <c r="AA27" s="133">
        <v>1</v>
      </c>
      <c r="AB27" s="134"/>
    </row>
    <row r="28" spans="1:30" ht="15" customHeight="1" x14ac:dyDescent="0.25">
      <c r="B28" s="162" t="s">
        <v>109</v>
      </c>
      <c r="C28" s="135"/>
      <c r="D28" s="135"/>
      <c r="E28" s="135"/>
      <c r="F28" s="135"/>
      <c r="G28" s="135"/>
      <c r="H28" s="135"/>
      <c r="I28" s="135"/>
      <c r="J28" s="135"/>
      <c r="K28" s="135"/>
      <c r="L28" s="134"/>
      <c r="M28" s="134"/>
      <c r="N28" s="135"/>
      <c r="O28" s="135"/>
      <c r="P28" s="135"/>
      <c r="Q28" s="135"/>
      <c r="R28" s="135"/>
      <c r="S28" s="135"/>
      <c r="T28" s="135"/>
      <c r="U28" s="134"/>
      <c r="V28" s="135"/>
      <c r="W28" s="135"/>
      <c r="X28" s="135"/>
      <c r="Y28" s="135"/>
      <c r="Z28" s="134"/>
      <c r="AA28" s="135"/>
      <c r="AB28" s="134"/>
    </row>
    <row r="29" spans="1:30" ht="15" customHeight="1" x14ac:dyDescent="0.25">
      <c r="A29" s="5">
        <v>2019</v>
      </c>
      <c r="B29" s="151" t="s">
        <v>88</v>
      </c>
      <c r="C29" s="80">
        <v>312</v>
      </c>
      <c r="D29" s="80">
        <v>183</v>
      </c>
      <c r="E29" s="80">
        <v>102</v>
      </c>
      <c r="F29" s="80">
        <v>69</v>
      </c>
      <c r="G29" s="80">
        <v>4</v>
      </c>
      <c r="H29" s="80">
        <v>114</v>
      </c>
      <c r="I29" s="80">
        <v>218</v>
      </c>
      <c r="J29" s="80">
        <v>40</v>
      </c>
      <c r="K29" s="80">
        <v>0</v>
      </c>
      <c r="L29" s="82">
        <v>1042</v>
      </c>
      <c r="M29" s="82">
        <v>813</v>
      </c>
      <c r="N29" s="80">
        <v>140</v>
      </c>
      <c r="O29" s="80">
        <v>115</v>
      </c>
      <c r="P29" s="80">
        <v>78</v>
      </c>
      <c r="Q29" s="80">
        <v>35</v>
      </c>
      <c r="R29" s="80">
        <v>26</v>
      </c>
      <c r="S29" s="80">
        <v>8</v>
      </c>
      <c r="T29" s="80">
        <v>0</v>
      </c>
      <c r="U29" s="82">
        <v>402</v>
      </c>
      <c r="V29" s="80">
        <v>148</v>
      </c>
      <c r="W29" s="80">
        <v>112</v>
      </c>
      <c r="X29" s="80">
        <v>64</v>
      </c>
      <c r="Y29" s="80">
        <v>0</v>
      </c>
      <c r="Z29" s="82">
        <v>324</v>
      </c>
      <c r="AA29" s="80">
        <v>0</v>
      </c>
      <c r="AB29" s="83">
        <v>2581</v>
      </c>
    </row>
    <row r="30" spans="1:30" ht="15" customHeight="1" x14ac:dyDescent="0.25">
      <c r="A30" s="5">
        <v>2019</v>
      </c>
      <c r="B30" s="151" t="s">
        <v>58</v>
      </c>
      <c r="C30" s="80">
        <v>2</v>
      </c>
      <c r="D30" s="80">
        <v>9</v>
      </c>
      <c r="E30" s="80">
        <v>1</v>
      </c>
      <c r="F30" s="80">
        <v>1</v>
      </c>
      <c r="G30" s="80">
        <v>12</v>
      </c>
      <c r="H30" s="80">
        <v>1</v>
      </c>
      <c r="I30" s="80">
        <v>1</v>
      </c>
      <c r="J30" s="80">
        <v>11</v>
      </c>
      <c r="K30" s="80">
        <v>0</v>
      </c>
      <c r="L30" s="82">
        <v>38</v>
      </c>
      <c r="M30" s="82">
        <v>24</v>
      </c>
      <c r="N30" s="80">
        <v>0</v>
      </c>
      <c r="O30" s="80">
        <v>0</v>
      </c>
      <c r="P30" s="80">
        <v>0</v>
      </c>
      <c r="Q30" s="80">
        <v>0</v>
      </c>
      <c r="R30" s="80">
        <v>0</v>
      </c>
      <c r="S30" s="80">
        <v>0</v>
      </c>
      <c r="T30" s="80">
        <v>6</v>
      </c>
      <c r="U30" s="82">
        <v>6</v>
      </c>
      <c r="V30" s="80">
        <v>0</v>
      </c>
      <c r="W30" s="80">
        <v>0</v>
      </c>
      <c r="X30" s="80">
        <v>14</v>
      </c>
      <c r="Y30" s="80">
        <v>0</v>
      </c>
      <c r="Z30" s="82">
        <v>14</v>
      </c>
      <c r="AA30" s="80">
        <v>11</v>
      </c>
      <c r="AB30" s="83">
        <v>93</v>
      </c>
    </row>
    <row r="31" spans="1:30" ht="15" customHeight="1" thickBot="1" x14ac:dyDescent="0.3">
      <c r="A31" s="5">
        <v>2019</v>
      </c>
      <c r="B31" s="163" t="s">
        <v>89</v>
      </c>
      <c r="C31" s="96">
        <f t="shared" ref="C31:K31" si="18">SUM(C29:C30)</f>
        <v>314</v>
      </c>
      <c r="D31" s="96">
        <f t="shared" si="18"/>
        <v>192</v>
      </c>
      <c r="E31" s="96">
        <f t="shared" si="18"/>
        <v>103</v>
      </c>
      <c r="F31" s="96">
        <f t="shared" si="18"/>
        <v>70</v>
      </c>
      <c r="G31" s="96">
        <f t="shared" si="18"/>
        <v>16</v>
      </c>
      <c r="H31" s="96">
        <f t="shared" si="18"/>
        <v>115</v>
      </c>
      <c r="I31" s="96">
        <f t="shared" si="18"/>
        <v>219</v>
      </c>
      <c r="J31" s="96">
        <f t="shared" si="18"/>
        <v>51</v>
      </c>
      <c r="K31" s="96">
        <f t="shared" si="18"/>
        <v>0</v>
      </c>
      <c r="L31" s="84">
        <v>1080</v>
      </c>
      <c r="M31" s="84">
        <v>837</v>
      </c>
      <c r="N31" s="96">
        <f t="shared" ref="N31:T31" si="19">SUM(N29:N30)</f>
        <v>140</v>
      </c>
      <c r="O31" s="96">
        <f t="shared" si="19"/>
        <v>115</v>
      </c>
      <c r="P31" s="96">
        <f t="shared" si="19"/>
        <v>78</v>
      </c>
      <c r="Q31" s="96">
        <f t="shared" si="19"/>
        <v>35</v>
      </c>
      <c r="R31" s="96">
        <f t="shared" si="19"/>
        <v>26</v>
      </c>
      <c r="S31" s="96">
        <f t="shared" si="19"/>
        <v>8</v>
      </c>
      <c r="T31" s="96">
        <f t="shared" si="19"/>
        <v>6</v>
      </c>
      <c r="U31" s="84">
        <v>408</v>
      </c>
      <c r="V31" s="96">
        <f t="shared" ref="V31:Y31" si="20">SUM(V29:V30)</f>
        <v>148</v>
      </c>
      <c r="W31" s="96">
        <f t="shared" si="20"/>
        <v>112</v>
      </c>
      <c r="X31" s="96">
        <f t="shared" si="20"/>
        <v>78</v>
      </c>
      <c r="Y31" s="96">
        <f t="shared" si="20"/>
        <v>0</v>
      </c>
      <c r="Z31" s="84">
        <v>338</v>
      </c>
      <c r="AA31" s="96">
        <f t="shared" ref="AA31" si="21">SUM(AA29:AA30)</f>
        <v>11</v>
      </c>
      <c r="AB31" s="85">
        <v>2674</v>
      </c>
    </row>
    <row r="32" spans="1:30" ht="15" customHeight="1" x14ac:dyDescent="0.25">
      <c r="B32" s="151"/>
      <c r="C32" s="80"/>
      <c r="D32" s="80"/>
      <c r="E32" s="80"/>
      <c r="F32" s="80"/>
      <c r="G32" s="80"/>
      <c r="H32" s="80"/>
      <c r="I32" s="80"/>
      <c r="J32" s="80"/>
      <c r="K32" s="80"/>
      <c r="L32" s="82"/>
      <c r="M32" s="82"/>
      <c r="N32" s="80"/>
      <c r="O32" s="80"/>
      <c r="P32" s="80"/>
      <c r="Q32" s="80"/>
      <c r="R32" s="80"/>
      <c r="S32" s="80"/>
      <c r="T32" s="80"/>
      <c r="U32" s="82"/>
      <c r="V32" s="80"/>
      <c r="W32" s="80"/>
      <c r="X32" s="80"/>
      <c r="Y32" s="80"/>
      <c r="Z32" s="82"/>
      <c r="AA32" s="80"/>
      <c r="AB32" s="83"/>
    </row>
    <row r="33" spans="1:28" s="5" customFormat="1" ht="15" customHeight="1" x14ac:dyDescent="0.2">
      <c r="A33" s="5">
        <v>2019</v>
      </c>
      <c r="B33" s="164" t="s">
        <v>90</v>
      </c>
      <c r="C33" s="125">
        <f t="shared" ref="C33:J33" si="22">-(C31-C35)</f>
        <v>-52</v>
      </c>
      <c r="D33" s="125">
        <f t="shared" si="22"/>
        <v>-28</v>
      </c>
      <c r="E33" s="125">
        <f t="shared" si="22"/>
        <v>-36</v>
      </c>
      <c r="F33" s="125">
        <f t="shared" si="22"/>
        <v>-25</v>
      </c>
      <c r="G33" s="125">
        <f t="shared" si="22"/>
        <v>-8</v>
      </c>
      <c r="H33" s="125">
        <f t="shared" si="22"/>
        <v>-29</v>
      </c>
      <c r="I33" s="125">
        <f t="shared" si="22"/>
        <v>-34</v>
      </c>
      <c r="J33" s="125">
        <f t="shared" si="22"/>
        <v>-12</v>
      </c>
      <c r="K33" s="137">
        <v>0</v>
      </c>
      <c r="L33" s="136">
        <v>-224</v>
      </c>
      <c r="M33" s="136">
        <v>-121</v>
      </c>
      <c r="N33" s="125">
        <f t="shared" ref="N33:T33" si="23">-(N31-N35)</f>
        <v>-31</v>
      </c>
      <c r="O33" s="125">
        <f t="shared" si="23"/>
        <v>-27</v>
      </c>
      <c r="P33" s="125">
        <f t="shared" si="23"/>
        <v>-24</v>
      </c>
      <c r="Q33" s="125">
        <f t="shared" si="23"/>
        <v>-16</v>
      </c>
      <c r="R33" s="125">
        <f t="shared" si="23"/>
        <v>-13</v>
      </c>
      <c r="S33" s="125">
        <f t="shared" si="23"/>
        <v>-2</v>
      </c>
      <c r="T33" s="125">
        <f t="shared" si="23"/>
        <v>-2</v>
      </c>
      <c r="U33" s="136">
        <v>-115</v>
      </c>
      <c r="V33" s="125">
        <f t="shared" ref="V33:Y33" si="24">-(V31-V35)</f>
        <v>-52</v>
      </c>
      <c r="W33" s="125">
        <f t="shared" si="24"/>
        <v>-45</v>
      </c>
      <c r="X33" s="125">
        <f t="shared" si="24"/>
        <v>-23</v>
      </c>
      <c r="Y33" s="125">
        <f t="shared" si="24"/>
        <v>-8</v>
      </c>
      <c r="Z33" s="136">
        <v>-128</v>
      </c>
      <c r="AA33" s="125">
        <f t="shared" ref="AA33" si="25">-(AA31-AA35)</f>
        <v>-70</v>
      </c>
      <c r="AB33" s="83">
        <v>-658</v>
      </c>
    </row>
    <row r="34" spans="1:28" s="5" customFormat="1" ht="15" customHeight="1" x14ac:dyDescent="0.2">
      <c r="B34" s="15"/>
      <c r="C34" s="80"/>
      <c r="D34" s="80"/>
      <c r="E34" s="80"/>
      <c r="F34" s="80"/>
      <c r="G34" s="80"/>
      <c r="H34" s="80"/>
      <c r="I34" s="80"/>
      <c r="J34" s="80"/>
      <c r="K34" s="80"/>
      <c r="L34" s="82"/>
      <c r="M34" s="82"/>
      <c r="N34" s="80"/>
      <c r="O34" s="80"/>
      <c r="P34" s="80"/>
      <c r="Q34" s="80"/>
      <c r="R34" s="80"/>
      <c r="S34" s="80"/>
      <c r="T34" s="80"/>
      <c r="U34" s="82"/>
      <c r="V34" s="80"/>
      <c r="W34" s="80"/>
      <c r="X34" s="80"/>
      <c r="Y34" s="80"/>
      <c r="Z34" s="82"/>
      <c r="AA34" s="80"/>
      <c r="AB34" s="83"/>
    </row>
    <row r="35" spans="1:28" s="5" customFormat="1" ht="15" customHeight="1" x14ac:dyDescent="0.2">
      <c r="A35" s="5">
        <v>2019</v>
      </c>
      <c r="B35" s="15" t="s">
        <v>91</v>
      </c>
      <c r="C35" s="80">
        <v>262</v>
      </c>
      <c r="D35" s="80">
        <v>164</v>
      </c>
      <c r="E35" s="80">
        <v>67</v>
      </c>
      <c r="F35" s="80">
        <v>45</v>
      </c>
      <c r="G35" s="80">
        <v>8</v>
      </c>
      <c r="H35" s="80">
        <v>86</v>
      </c>
      <c r="I35" s="80">
        <v>185</v>
      </c>
      <c r="J35" s="80">
        <v>39</v>
      </c>
      <c r="K35" s="80">
        <v>0</v>
      </c>
      <c r="L35" s="82">
        <v>856</v>
      </c>
      <c r="M35" s="82">
        <v>716</v>
      </c>
      <c r="N35" s="80">
        <v>109</v>
      </c>
      <c r="O35" s="80">
        <v>88</v>
      </c>
      <c r="P35" s="80">
        <v>54</v>
      </c>
      <c r="Q35" s="80">
        <v>19</v>
      </c>
      <c r="R35" s="80">
        <v>13</v>
      </c>
      <c r="S35" s="80">
        <v>6</v>
      </c>
      <c r="T35" s="80">
        <v>4</v>
      </c>
      <c r="U35" s="82">
        <v>293</v>
      </c>
      <c r="V35" s="80">
        <v>96</v>
      </c>
      <c r="W35" s="80">
        <v>67</v>
      </c>
      <c r="X35" s="80">
        <v>55</v>
      </c>
      <c r="Y35" s="80">
        <v>-8</v>
      </c>
      <c r="Z35" s="82">
        <v>210</v>
      </c>
      <c r="AA35" s="80">
        <v>-59</v>
      </c>
      <c r="AB35" s="83">
        <v>2016</v>
      </c>
    </row>
    <row r="36" spans="1:28" s="5" customFormat="1" ht="15" customHeight="1" x14ac:dyDescent="0.2">
      <c r="B36" s="15"/>
      <c r="C36" s="80"/>
      <c r="D36" s="80"/>
      <c r="E36" s="80"/>
      <c r="F36" s="80"/>
      <c r="G36" s="80"/>
      <c r="H36" s="80"/>
      <c r="I36" s="80"/>
      <c r="J36" s="80"/>
      <c r="K36" s="80"/>
      <c r="L36" s="82"/>
      <c r="M36" s="82"/>
      <c r="N36" s="80"/>
      <c r="O36" s="80"/>
      <c r="P36" s="80"/>
      <c r="Q36" s="80"/>
      <c r="R36" s="80"/>
      <c r="S36" s="80"/>
      <c r="T36" s="80"/>
      <c r="U36" s="82"/>
      <c r="V36" s="80"/>
      <c r="W36" s="80"/>
      <c r="X36" s="80"/>
      <c r="Y36" s="80"/>
      <c r="Z36" s="82"/>
      <c r="AA36" s="80"/>
      <c r="AB36" s="83"/>
    </row>
    <row r="37" spans="1:28" s="5" customFormat="1" ht="15" customHeight="1" x14ac:dyDescent="0.2">
      <c r="A37" s="5">
        <v>2019</v>
      </c>
      <c r="B37" s="15" t="s">
        <v>135</v>
      </c>
      <c r="C37" s="95">
        <f t="shared" ref="C37:K37" si="26">C38-C35</f>
        <v>0</v>
      </c>
      <c r="D37" s="95">
        <f t="shared" si="26"/>
        <v>-8</v>
      </c>
      <c r="E37" s="95">
        <f t="shared" si="26"/>
        <v>0</v>
      </c>
      <c r="F37" s="95">
        <f t="shared" si="26"/>
        <v>0</v>
      </c>
      <c r="G37" s="95">
        <f t="shared" si="26"/>
        <v>0</v>
      </c>
      <c r="H37" s="95">
        <f t="shared" si="26"/>
        <v>0</v>
      </c>
      <c r="I37" s="95">
        <f t="shared" si="26"/>
        <v>0</v>
      </c>
      <c r="J37" s="95">
        <f t="shared" si="26"/>
        <v>-301</v>
      </c>
      <c r="K37" s="95">
        <f t="shared" si="26"/>
        <v>0</v>
      </c>
      <c r="L37" s="82">
        <v>-309</v>
      </c>
      <c r="M37" s="82">
        <v>0</v>
      </c>
      <c r="N37" s="95">
        <f t="shared" ref="N37:T37" si="27">N38-N35</f>
        <v>0</v>
      </c>
      <c r="O37" s="95">
        <f t="shared" si="27"/>
        <v>0</v>
      </c>
      <c r="P37" s="95">
        <f t="shared" si="27"/>
        <v>0</v>
      </c>
      <c r="Q37" s="95">
        <f t="shared" si="27"/>
        <v>0</v>
      </c>
      <c r="R37" s="95">
        <f t="shared" si="27"/>
        <v>0</v>
      </c>
      <c r="S37" s="95">
        <f t="shared" si="27"/>
        <v>0</v>
      </c>
      <c r="T37" s="95">
        <f t="shared" si="27"/>
        <v>0</v>
      </c>
      <c r="U37" s="82">
        <v>0</v>
      </c>
      <c r="V37" s="95">
        <f t="shared" ref="V37:Y37" si="28">V38-V35</f>
        <v>0</v>
      </c>
      <c r="W37" s="95">
        <f t="shared" si="28"/>
        <v>0</v>
      </c>
      <c r="X37" s="95">
        <f t="shared" si="28"/>
        <v>-11</v>
      </c>
      <c r="Y37" s="95">
        <f t="shared" si="28"/>
        <v>0</v>
      </c>
      <c r="Z37" s="82">
        <v>-11</v>
      </c>
      <c r="AA37" s="95">
        <f t="shared" ref="AA37" si="29">AA38-AA35</f>
        <v>0</v>
      </c>
      <c r="AB37" s="83">
        <v>-320</v>
      </c>
    </row>
    <row r="38" spans="1:28" s="5" customFormat="1" ht="15" customHeight="1" thickBot="1" x14ac:dyDescent="0.25">
      <c r="A38" s="5">
        <v>2019</v>
      </c>
      <c r="B38" s="165" t="s">
        <v>92</v>
      </c>
      <c r="C38" s="81">
        <v>262</v>
      </c>
      <c r="D38" s="81">
        <v>156</v>
      </c>
      <c r="E38" s="81">
        <v>67</v>
      </c>
      <c r="F38" s="81">
        <v>45</v>
      </c>
      <c r="G38" s="81">
        <v>8</v>
      </c>
      <c r="H38" s="81">
        <v>86</v>
      </c>
      <c r="I38" s="81">
        <v>185</v>
      </c>
      <c r="J38" s="81">
        <v>-262</v>
      </c>
      <c r="K38" s="81">
        <v>0</v>
      </c>
      <c r="L38" s="84">
        <v>547</v>
      </c>
      <c r="M38" s="84">
        <v>716</v>
      </c>
      <c r="N38" s="81">
        <v>109</v>
      </c>
      <c r="O38" s="81">
        <v>88</v>
      </c>
      <c r="P38" s="81">
        <v>54</v>
      </c>
      <c r="Q38" s="81">
        <v>19</v>
      </c>
      <c r="R38" s="81">
        <v>13</v>
      </c>
      <c r="S38" s="81">
        <v>6</v>
      </c>
      <c r="T38" s="81">
        <v>4</v>
      </c>
      <c r="U38" s="84">
        <v>293</v>
      </c>
      <c r="V38" s="81">
        <v>96</v>
      </c>
      <c r="W38" s="81">
        <v>67</v>
      </c>
      <c r="X38" s="81">
        <v>44</v>
      </c>
      <c r="Y38" s="81">
        <v>-8</v>
      </c>
      <c r="Z38" s="84">
        <v>199</v>
      </c>
      <c r="AA38" s="81">
        <v>-59</v>
      </c>
      <c r="AB38" s="85">
        <v>1696</v>
      </c>
    </row>
    <row r="39" spans="1:28" s="5" customFormat="1" ht="15" customHeight="1" x14ac:dyDescent="0.2">
      <c r="B39" s="166"/>
      <c r="C39" s="80"/>
      <c r="D39" s="80"/>
      <c r="E39" s="80"/>
      <c r="F39" s="80"/>
      <c r="G39" s="80"/>
      <c r="H39" s="80"/>
      <c r="I39" s="80"/>
      <c r="J39" s="80"/>
      <c r="K39" s="80"/>
      <c r="L39" s="82"/>
      <c r="M39" s="82"/>
      <c r="N39" s="80"/>
      <c r="O39" s="80"/>
      <c r="P39" s="80"/>
      <c r="Q39" s="80"/>
      <c r="R39" s="80"/>
      <c r="S39" s="80"/>
      <c r="T39" s="80"/>
      <c r="U39" s="82"/>
      <c r="V39" s="80"/>
      <c r="W39" s="80"/>
      <c r="X39" s="80"/>
      <c r="Y39" s="80"/>
      <c r="Z39" s="82"/>
      <c r="AA39" s="80"/>
      <c r="AB39" s="83"/>
    </row>
    <row r="40" spans="1:28" s="5" customFormat="1" ht="15" customHeight="1" x14ac:dyDescent="0.2">
      <c r="A40" s="5">
        <v>2019</v>
      </c>
      <c r="B40" s="166" t="s">
        <v>93</v>
      </c>
      <c r="C40" s="80">
        <v>-77</v>
      </c>
      <c r="D40" s="80">
        <v>-146</v>
      </c>
      <c r="E40" s="80">
        <v>-21</v>
      </c>
      <c r="F40" s="80">
        <v>-24</v>
      </c>
      <c r="G40" s="80">
        <v>-2</v>
      </c>
      <c r="H40" s="80">
        <v>-39</v>
      </c>
      <c r="I40" s="80">
        <v>-41</v>
      </c>
      <c r="J40" s="80">
        <v>-32</v>
      </c>
      <c r="K40" s="80">
        <v>0</v>
      </c>
      <c r="L40" s="82">
        <v>-382</v>
      </c>
      <c r="M40" s="82">
        <v>-177</v>
      </c>
      <c r="N40" s="80">
        <v>-49</v>
      </c>
      <c r="O40" s="80">
        <v>-43</v>
      </c>
      <c r="P40" s="80">
        <v>-32</v>
      </c>
      <c r="Q40" s="80">
        <v>-10</v>
      </c>
      <c r="R40" s="80">
        <v>-9</v>
      </c>
      <c r="S40" s="80">
        <v>-2</v>
      </c>
      <c r="T40" s="80">
        <v>0</v>
      </c>
      <c r="U40" s="82">
        <v>-145</v>
      </c>
      <c r="V40" s="80">
        <v>-14</v>
      </c>
      <c r="W40" s="80">
        <v>-23</v>
      </c>
      <c r="X40" s="80">
        <v>-56</v>
      </c>
      <c r="Y40" s="80">
        <v>-4</v>
      </c>
      <c r="Z40" s="82">
        <v>-97</v>
      </c>
      <c r="AA40" s="80">
        <v>-101</v>
      </c>
      <c r="AB40" s="83">
        <v>-902</v>
      </c>
    </row>
    <row r="41" spans="1:28" s="5" customFormat="1" ht="15" customHeight="1" x14ac:dyDescent="0.2">
      <c r="A41" s="5">
        <v>2019</v>
      </c>
      <c r="B41" s="166" t="s">
        <v>12</v>
      </c>
      <c r="C41" s="80">
        <v>-36</v>
      </c>
      <c r="D41" s="80">
        <v>-22</v>
      </c>
      <c r="E41" s="80">
        <v>-27</v>
      </c>
      <c r="F41" s="80">
        <v>-10</v>
      </c>
      <c r="G41" s="80">
        <v>-2</v>
      </c>
      <c r="H41" s="80">
        <v>-20</v>
      </c>
      <c r="I41" s="80">
        <v>-92</v>
      </c>
      <c r="J41" s="80">
        <v>-51</v>
      </c>
      <c r="K41" s="80">
        <v>0</v>
      </c>
      <c r="L41" s="82">
        <v>-260</v>
      </c>
      <c r="M41" s="82">
        <v>-115</v>
      </c>
      <c r="N41" s="80">
        <v>-5</v>
      </c>
      <c r="O41" s="80">
        <v>-9</v>
      </c>
      <c r="P41" s="80">
        <v>-29</v>
      </c>
      <c r="Q41" s="80">
        <v>-11</v>
      </c>
      <c r="R41" s="80">
        <v>-7</v>
      </c>
      <c r="S41" s="80">
        <v>0</v>
      </c>
      <c r="T41" s="80">
        <v>-131</v>
      </c>
      <c r="U41" s="82">
        <v>-192</v>
      </c>
      <c r="V41" s="80">
        <v>-32</v>
      </c>
      <c r="W41" s="80">
        <v>-76</v>
      </c>
      <c r="X41" s="80">
        <v>-88</v>
      </c>
      <c r="Y41" s="80">
        <v>-90</v>
      </c>
      <c r="Z41" s="82">
        <v>-286</v>
      </c>
      <c r="AA41" s="80">
        <v>-50</v>
      </c>
      <c r="AB41" s="83">
        <v>-903</v>
      </c>
    </row>
    <row r="42" spans="1:28" s="5" customFormat="1" ht="15" customHeight="1" thickBot="1" x14ac:dyDescent="0.25">
      <c r="A42" s="5">
        <v>2019</v>
      </c>
      <c r="B42" s="165" t="s">
        <v>94</v>
      </c>
      <c r="C42" s="81">
        <v>149</v>
      </c>
      <c r="D42" s="81">
        <v>-12</v>
      </c>
      <c r="E42" s="81">
        <v>19</v>
      </c>
      <c r="F42" s="81">
        <v>11</v>
      </c>
      <c r="G42" s="81">
        <v>4</v>
      </c>
      <c r="H42" s="81">
        <v>27</v>
      </c>
      <c r="I42" s="81">
        <v>52</v>
      </c>
      <c r="J42" s="81">
        <v>-345</v>
      </c>
      <c r="K42" s="81">
        <v>0</v>
      </c>
      <c r="L42" s="84">
        <v>-95</v>
      </c>
      <c r="M42" s="84">
        <v>424</v>
      </c>
      <c r="N42" s="81">
        <v>55</v>
      </c>
      <c r="O42" s="81">
        <v>36</v>
      </c>
      <c r="P42" s="81">
        <v>-7</v>
      </c>
      <c r="Q42" s="81">
        <v>-2</v>
      </c>
      <c r="R42" s="81">
        <v>-3</v>
      </c>
      <c r="S42" s="81">
        <v>4</v>
      </c>
      <c r="T42" s="81">
        <v>-127</v>
      </c>
      <c r="U42" s="84">
        <v>-44</v>
      </c>
      <c r="V42" s="81">
        <v>50</v>
      </c>
      <c r="W42" s="81">
        <v>-32</v>
      </c>
      <c r="X42" s="81">
        <v>-100</v>
      </c>
      <c r="Y42" s="81">
        <v>-102</v>
      </c>
      <c r="Z42" s="84">
        <v>-184</v>
      </c>
      <c r="AA42" s="81">
        <v>-210</v>
      </c>
      <c r="AB42" s="85">
        <v>-109</v>
      </c>
    </row>
    <row r="43" spans="1:28" s="5" customFormat="1" ht="15" customHeight="1" x14ac:dyDescent="0.2">
      <c r="B43" s="166"/>
      <c r="C43" s="80"/>
      <c r="D43" s="80"/>
      <c r="E43" s="80"/>
      <c r="F43" s="80"/>
      <c r="G43" s="80"/>
      <c r="H43" s="80"/>
      <c r="I43" s="80"/>
      <c r="J43" s="80"/>
      <c r="K43" s="80"/>
      <c r="L43" s="82"/>
      <c r="M43" s="82"/>
      <c r="N43" s="80"/>
      <c r="O43" s="80"/>
      <c r="P43" s="80"/>
      <c r="Q43" s="80"/>
      <c r="R43" s="80"/>
      <c r="S43" s="80"/>
      <c r="T43" s="80"/>
      <c r="U43" s="82"/>
      <c r="V43" s="80"/>
      <c r="W43" s="80"/>
      <c r="X43" s="80"/>
      <c r="Y43" s="80"/>
      <c r="Z43" s="82"/>
      <c r="AA43" s="80"/>
      <c r="AB43" s="83"/>
    </row>
    <row r="44" spans="1:28" s="5" customFormat="1" ht="15" customHeight="1" x14ac:dyDescent="0.2">
      <c r="A44" s="5">
        <v>2019</v>
      </c>
      <c r="B44" s="167" t="s">
        <v>95</v>
      </c>
      <c r="C44" s="87">
        <v>0</v>
      </c>
      <c r="D44" s="87">
        <v>-2</v>
      </c>
      <c r="E44" s="87">
        <v>-2</v>
      </c>
      <c r="F44" s="87">
        <v>-1</v>
      </c>
      <c r="G44" s="87">
        <v>0</v>
      </c>
      <c r="H44" s="87">
        <v>-19</v>
      </c>
      <c r="I44" s="87">
        <v>-29</v>
      </c>
      <c r="J44" s="87">
        <v>-3</v>
      </c>
      <c r="K44" s="87">
        <v>0</v>
      </c>
      <c r="L44" s="86">
        <v>-56</v>
      </c>
      <c r="M44" s="86">
        <v>-32</v>
      </c>
      <c r="N44" s="87">
        <v>-10</v>
      </c>
      <c r="O44" s="87">
        <v>-6</v>
      </c>
      <c r="P44" s="87">
        <v>0</v>
      </c>
      <c r="Q44" s="87">
        <v>1</v>
      </c>
      <c r="R44" s="87">
        <v>41</v>
      </c>
      <c r="S44" s="87">
        <v>-1</v>
      </c>
      <c r="T44" s="87">
        <v>21</v>
      </c>
      <c r="U44" s="86">
        <v>46</v>
      </c>
      <c r="V44" s="138">
        <v>0</v>
      </c>
      <c r="W44" s="138">
        <v>0</v>
      </c>
      <c r="X44" s="138">
        <v>22</v>
      </c>
      <c r="Y44" s="138">
        <v>13</v>
      </c>
      <c r="Z44" s="86">
        <v>35</v>
      </c>
      <c r="AA44" s="138">
        <v>87</v>
      </c>
      <c r="AB44" s="88">
        <v>80</v>
      </c>
    </row>
    <row r="45" spans="1:28" s="5" customFormat="1" ht="15" customHeight="1" thickBot="1" x14ac:dyDescent="0.25">
      <c r="A45" s="5">
        <v>2019</v>
      </c>
      <c r="B45" s="163" t="s">
        <v>96</v>
      </c>
      <c r="C45" s="81">
        <v>149</v>
      </c>
      <c r="D45" s="81">
        <v>-14</v>
      </c>
      <c r="E45" s="81">
        <v>17</v>
      </c>
      <c r="F45" s="81">
        <v>10</v>
      </c>
      <c r="G45" s="81">
        <v>4</v>
      </c>
      <c r="H45" s="81">
        <v>8</v>
      </c>
      <c r="I45" s="81">
        <v>23</v>
      </c>
      <c r="J45" s="81">
        <v>-348</v>
      </c>
      <c r="K45" s="81">
        <v>0</v>
      </c>
      <c r="L45" s="84">
        <v>-151</v>
      </c>
      <c r="M45" s="84">
        <v>392</v>
      </c>
      <c r="N45" s="81">
        <v>45</v>
      </c>
      <c r="O45" s="81">
        <v>30</v>
      </c>
      <c r="P45" s="81">
        <v>-7</v>
      </c>
      <c r="Q45" s="81">
        <v>-1</v>
      </c>
      <c r="R45" s="81">
        <v>38</v>
      </c>
      <c r="S45" s="81">
        <v>3</v>
      </c>
      <c r="T45" s="81">
        <v>-106</v>
      </c>
      <c r="U45" s="84">
        <v>2</v>
      </c>
      <c r="V45" s="81">
        <v>50</v>
      </c>
      <c r="W45" s="81">
        <v>-32</v>
      </c>
      <c r="X45" s="81">
        <v>-78</v>
      </c>
      <c r="Y45" s="81">
        <v>-89</v>
      </c>
      <c r="Z45" s="84">
        <v>-149</v>
      </c>
      <c r="AA45" s="81">
        <v>-123</v>
      </c>
      <c r="AB45" s="85">
        <v>-29</v>
      </c>
    </row>
    <row r="46" spans="1:28" s="5" customFormat="1" ht="15" customHeight="1" x14ac:dyDescent="0.2">
      <c r="A46" s="5">
        <v>2019</v>
      </c>
      <c r="B46" s="168" t="s">
        <v>193</v>
      </c>
      <c r="C46" s="140"/>
      <c r="D46" s="140"/>
      <c r="E46" s="140"/>
      <c r="F46" s="140"/>
      <c r="G46" s="140"/>
      <c r="H46" s="140"/>
      <c r="I46" s="140"/>
      <c r="J46" s="140"/>
      <c r="K46" s="140"/>
      <c r="L46" s="139">
        <v>0.82</v>
      </c>
      <c r="M46" s="139">
        <v>0.88</v>
      </c>
      <c r="N46" s="140"/>
      <c r="O46" s="140"/>
      <c r="P46" s="140"/>
      <c r="Q46" s="140"/>
      <c r="R46" s="140"/>
      <c r="S46" s="140"/>
      <c r="T46" s="141"/>
      <c r="U46" s="139">
        <v>0.73099999999999998</v>
      </c>
      <c r="V46" s="140"/>
      <c r="W46" s="140"/>
      <c r="X46" s="140"/>
      <c r="Y46" s="141"/>
      <c r="Z46" s="139">
        <v>0.65</v>
      </c>
      <c r="AA46" s="141"/>
      <c r="AB46" s="140"/>
    </row>
    <row r="47" spans="1:28" s="5" customFormat="1" ht="15" customHeight="1" x14ac:dyDescent="0.2">
      <c r="A47" s="5">
        <v>2019</v>
      </c>
      <c r="B47" s="168" t="s">
        <v>194</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2">
        <v>0.754</v>
      </c>
    </row>
  </sheetData>
  <mergeCells count="3">
    <mergeCell ref="C3:K3"/>
    <mergeCell ref="N3:T3"/>
    <mergeCell ref="V3:Y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6"/>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defaultColWidth="9.140625" defaultRowHeight="12" x14ac:dyDescent="0.2"/>
  <cols>
    <col min="1" max="1" width="24" style="5" customWidth="1"/>
    <col min="2" max="2" width="10.7109375" style="5" customWidth="1"/>
    <col min="3" max="3" width="10.7109375" style="41" customWidth="1"/>
    <col min="4" max="9" width="10.7109375" style="5" customWidth="1"/>
    <col min="10" max="16384" width="9.140625" style="5"/>
  </cols>
  <sheetData>
    <row r="1" spans="1:9" x14ac:dyDescent="0.2">
      <c r="A1" s="1" t="s">
        <v>0</v>
      </c>
    </row>
    <row r="2" spans="1:9" ht="13.5" customHeight="1" x14ac:dyDescent="0.2">
      <c r="A2" s="39" t="s">
        <v>107</v>
      </c>
      <c r="C2" s="75"/>
      <c r="H2" s="74"/>
      <c r="I2" s="74"/>
    </row>
    <row r="3" spans="1:9" x14ac:dyDescent="0.2">
      <c r="A3" s="45" t="s">
        <v>97</v>
      </c>
      <c r="B3" s="66">
        <v>43646</v>
      </c>
      <c r="C3" s="46">
        <v>43646</v>
      </c>
      <c r="D3" s="46">
        <v>43646</v>
      </c>
      <c r="E3" s="47">
        <v>43646</v>
      </c>
      <c r="F3" s="66">
        <v>44012</v>
      </c>
      <c r="G3" s="46">
        <v>44012</v>
      </c>
      <c r="H3" s="46">
        <v>44012</v>
      </c>
      <c r="I3" s="47">
        <v>44012</v>
      </c>
    </row>
    <row r="4" spans="1:9" x14ac:dyDescent="0.2">
      <c r="A4" s="48" t="s">
        <v>16</v>
      </c>
      <c r="B4" s="67" t="s">
        <v>98</v>
      </c>
      <c r="C4" s="49" t="s">
        <v>99</v>
      </c>
      <c r="D4" s="49" t="s">
        <v>100</v>
      </c>
      <c r="E4" s="50" t="s">
        <v>101</v>
      </c>
      <c r="F4" s="67" t="s">
        <v>98</v>
      </c>
      <c r="G4" s="49" t="s">
        <v>99</v>
      </c>
      <c r="H4" s="49" t="s">
        <v>100</v>
      </c>
      <c r="I4" s="50" t="s">
        <v>101</v>
      </c>
    </row>
    <row r="5" spans="1:9" s="41" customFormat="1" x14ac:dyDescent="0.2">
      <c r="A5" s="57" t="s">
        <v>126</v>
      </c>
      <c r="B5" s="76"/>
      <c r="C5" s="52"/>
      <c r="D5" s="52"/>
      <c r="E5" s="53"/>
      <c r="F5" s="76"/>
      <c r="G5" s="52"/>
      <c r="H5" s="52"/>
      <c r="I5" s="53"/>
    </row>
    <row r="6" spans="1:9" s="41" customFormat="1" x14ac:dyDescent="0.2">
      <c r="A6" s="56" t="s">
        <v>77</v>
      </c>
      <c r="B6" s="76">
        <v>136000</v>
      </c>
      <c r="C6" s="52">
        <v>137000</v>
      </c>
      <c r="D6" s="52">
        <v>135000</v>
      </c>
      <c r="E6" s="53">
        <v>133000</v>
      </c>
      <c r="F6" s="76">
        <v>132000</v>
      </c>
      <c r="G6" s="52">
        <v>131000</v>
      </c>
      <c r="H6" s="52">
        <v>119000</v>
      </c>
      <c r="I6" s="53">
        <v>88000</v>
      </c>
    </row>
    <row r="7" spans="1:9" s="41" customFormat="1" x14ac:dyDescent="0.2">
      <c r="A7" s="56" t="s">
        <v>171</v>
      </c>
      <c r="B7" s="76">
        <v>158000</v>
      </c>
      <c r="C7" s="52">
        <v>159000</v>
      </c>
      <c r="D7" s="52">
        <v>158000</v>
      </c>
      <c r="E7" s="53">
        <v>160000</v>
      </c>
      <c r="F7" s="76">
        <v>163000</v>
      </c>
      <c r="G7" s="52">
        <v>162000</v>
      </c>
      <c r="H7" s="52">
        <v>153000</v>
      </c>
      <c r="I7" s="53">
        <v>130000</v>
      </c>
    </row>
    <row r="8" spans="1:9" s="41" customFormat="1" x14ac:dyDescent="0.2">
      <c r="A8" s="56" t="s">
        <v>78</v>
      </c>
      <c r="B8" s="77">
        <v>93000</v>
      </c>
      <c r="C8" s="78">
        <v>94000</v>
      </c>
      <c r="D8" s="78">
        <v>94000</v>
      </c>
      <c r="E8" s="53">
        <v>92000</v>
      </c>
      <c r="F8" s="77">
        <v>90000</v>
      </c>
      <c r="G8" s="78">
        <v>89000</v>
      </c>
      <c r="H8" s="78">
        <v>81000</v>
      </c>
      <c r="I8" s="53">
        <v>56000</v>
      </c>
    </row>
    <row r="9" spans="1:9" s="41" customFormat="1" x14ac:dyDescent="0.2">
      <c r="A9" s="56" t="s">
        <v>79</v>
      </c>
      <c r="B9" s="76">
        <v>38000</v>
      </c>
      <c r="C9" s="52">
        <v>40000</v>
      </c>
      <c r="D9" s="52">
        <v>40000</v>
      </c>
      <c r="E9" s="53">
        <v>39000</v>
      </c>
      <c r="F9" s="76">
        <v>40000</v>
      </c>
      <c r="G9" s="52">
        <v>43000</v>
      </c>
      <c r="H9" s="52">
        <v>38000</v>
      </c>
      <c r="I9" s="53">
        <v>26000</v>
      </c>
    </row>
    <row r="10" spans="1:9" s="41" customFormat="1" x14ac:dyDescent="0.2">
      <c r="A10" s="56" t="s">
        <v>102</v>
      </c>
      <c r="B10" s="43">
        <v>59000</v>
      </c>
      <c r="C10" s="43">
        <v>59000</v>
      </c>
      <c r="D10" s="52">
        <v>59000</v>
      </c>
      <c r="E10" s="53">
        <v>58000</v>
      </c>
      <c r="F10" s="43">
        <v>59000</v>
      </c>
      <c r="G10" s="43">
        <v>60000</v>
      </c>
      <c r="H10" s="52">
        <v>54000</v>
      </c>
      <c r="I10" s="53">
        <v>36000</v>
      </c>
    </row>
    <row r="11" spans="1:9" s="41" customFormat="1" x14ac:dyDescent="0.2">
      <c r="A11" s="56" t="s">
        <v>103</v>
      </c>
      <c r="B11" s="76">
        <v>193000</v>
      </c>
      <c r="C11" s="52">
        <v>191000</v>
      </c>
      <c r="D11" s="52">
        <v>189000</v>
      </c>
      <c r="E11" s="53">
        <v>191000</v>
      </c>
      <c r="F11" s="76">
        <v>194000</v>
      </c>
      <c r="G11" s="52">
        <v>191000</v>
      </c>
      <c r="H11" s="52">
        <v>176000</v>
      </c>
      <c r="I11" s="53">
        <v>149000</v>
      </c>
    </row>
    <row r="12" spans="1:9" s="41" customFormat="1" x14ac:dyDescent="0.2">
      <c r="A12" s="56" t="s">
        <v>148</v>
      </c>
      <c r="B12" s="76">
        <v>140000</v>
      </c>
      <c r="C12" s="52">
        <v>139000</v>
      </c>
      <c r="D12" s="52">
        <v>137000</v>
      </c>
      <c r="E12" s="53">
        <v>137000</v>
      </c>
      <c r="F12" s="76">
        <v>157000</v>
      </c>
      <c r="G12" s="52">
        <v>161000</v>
      </c>
      <c r="H12" s="52">
        <v>148000</v>
      </c>
      <c r="I12" s="53">
        <v>118000</v>
      </c>
    </row>
    <row r="13" spans="1:9" x14ac:dyDescent="0.2">
      <c r="A13" s="51" t="s">
        <v>125</v>
      </c>
      <c r="B13" s="68"/>
      <c r="C13" s="54"/>
      <c r="D13" s="18"/>
      <c r="E13" s="55"/>
      <c r="F13" s="68"/>
      <c r="G13" s="54"/>
      <c r="H13" s="18"/>
      <c r="I13" s="55"/>
    </row>
    <row r="14" spans="1:9" s="41" customFormat="1" x14ac:dyDescent="0.2">
      <c r="A14" s="56" t="s">
        <v>76</v>
      </c>
      <c r="B14" s="76">
        <v>851000</v>
      </c>
      <c r="C14" s="52">
        <v>858000</v>
      </c>
      <c r="D14" s="52">
        <v>854000</v>
      </c>
      <c r="E14" s="53">
        <v>841000</v>
      </c>
      <c r="F14" s="76">
        <v>857000</v>
      </c>
      <c r="G14" s="52">
        <v>873000</v>
      </c>
      <c r="H14" s="52">
        <v>796000</v>
      </c>
      <c r="I14" s="53">
        <v>470000</v>
      </c>
    </row>
    <row r="15" spans="1:9" s="41" customFormat="1" x14ac:dyDescent="0.2">
      <c r="A15" s="57" t="s">
        <v>127</v>
      </c>
      <c r="B15" s="76"/>
      <c r="C15" s="52"/>
      <c r="D15" s="52"/>
      <c r="E15" s="53"/>
      <c r="F15" s="76"/>
      <c r="G15" s="52"/>
      <c r="H15" s="52"/>
      <c r="I15" s="53"/>
    </row>
    <row r="16" spans="1:9" s="41" customFormat="1" x14ac:dyDescent="0.2">
      <c r="A16" s="56" t="s">
        <v>81</v>
      </c>
      <c r="B16" s="76">
        <v>119000</v>
      </c>
      <c r="C16" s="52">
        <v>117000</v>
      </c>
      <c r="D16" s="52">
        <v>116000</v>
      </c>
      <c r="E16" s="53">
        <v>117000</v>
      </c>
      <c r="F16" s="76">
        <v>123000</v>
      </c>
      <c r="G16" s="52">
        <v>123000</v>
      </c>
      <c r="H16" s="52">
        <v>114000</v>
      </c>
      <c r="I16" s="53">
        <v>82000</v>
      </c>
    </row>
    <row r="17" spans="1:9" s="41" customFormat="1" x14ac:dyDescent="0.2">
      <c r="A17" s="56" t="s">
        <v>82</v>
      </c>
      <c r="B17" s="76">
        <v>168000</v>
      </c>
      <c r="C17" s="52">
        <v>164000</v>
      </c>
      <c r="D17" s="52">
        <v>162000</v>
      </c>
      <c r="E17" s="53">
        <v>163000</v>
      </c>
      <c r="F17" s="76">
        <v>173000</v>
      </c>
      <c r="G17" s="52">
        <v>176000</v>
      </c>
      <c r="H17" s="52">
        <v>167000</v>
      </c>
      <c r="I17" s="53">
        <v>143000</v>
      </c>
    </row>
    <row r="18" spans="1:9" s="41" customFormat="1" x14ac:dyDescent="0.2">
      <c r="A18" s="56" t="s">
        <v>104</v>
      </c>
      <c r="B18" s="77">
        <v>64000</v>
      </c>
      <c r="C18" s="78">
        <v>63000</v>
      </c>
      <c r="D18" s="78">
        <v>61000</v>
      </c>
      <c r="E18" s="53">
        <v>63000</v>
      </c>
      <c r="F18" s="77">
        <v>65000</v>
      </c>
      <c r="G18" s="78">
        <v>63000</v>
      </c>
      <c r="H18" s="78">
        <v>56000</v>
      </c>
      <c r="I18" s="53">
        <v>35000</v>
      </c>
    </row>
    <row r="19" spans="1:9" s="41" customFormat="1" x14ac:dyDescent="0.2">
      <c r="A19" s="56" t="s">
        <v>83</v>
      </c>
      <c r="B19" s="76">
        <v>30000</v>
      </c>
      <c r="C19" s="52">
        <v>28000</v>
      </c>
      <c r="D19" s="52">
        <v>28000</v>
      </c>
      <c r="E19" s="53">
        <v>28000</v>
      </c>
      <c r="F19" s="76">
        <v>29000</v>
      </c>
      <c r="G19" s="52">
        <v>27000</v>
      </c>
      <c r="H19" s="52">
        <v>24000</v>
      </c>
      <c r="I19" s="53">
        <v>17000</v>
      </c>
    </row>
    <row r="20" spans="1:9" s="41" customFormat="1" x14ac:dyDescent="0.2">
      <c r="A20" s="56" t="s">
        <v>85</v>
      </c>
      <c r="B20" s="43">
        <v>21000</v>
      </c>
      <c r="C20" s="43">
        <v>20000</v>
      </c>
      <c r="D20" s="52">
        <v>20000</v>
      </c>
      <c r="E20" s="53">
        <v>21000</v>
      </c>
      <c r="F20" s="43">
        <v>22000</v>
      </c>
      <c r="G20" s="43">
        <v>21000</v>
      </c>
      <c r="H20" s="52">
        <v>19000</v>
      </c>
      <c r="I20" s="53">
        <v>14000</v>
      </c>
    </row>
    <row r="21" spans="1:9" s="41" customFormat="1" x14ac:dyDescent="0.2">
      <c r="A21" s="56" t="s">
        <v>84</v>
      </c>
      <c r="B21" s="76">
        <v>11000</v>
      </c>
      <c r="C21" s="52">
        <v>11000</v>
      </c>
      <c r="D21" s="52">
        <v>11000</v>
      </c>
      <c r="E21" s="53">
        <v>11000</v>
      </c>
      <c r="F21" s="76">
        <v>11000</v>
      </c>
      <c r="G21" s="52">
        <v>11000</v>
      </c>
      <c r="H21" s="52">
        <v>10000</v>
      </c>
      <c r="I21" s="53">
        <v>6000</v>
      </c>
    </row>
    <row r="22" spans="1:9" s="41" customFormat="1" x14ac:dyDescent="0.2">
      <c r="A22" s="57" t="s">
        <v>136</v>
      </c>
      <c r="B22" s="76"/>
      <c r="C22" s="52"/>
      <c r="D22" s="52"/>
      <c r="E22" s="53"/>
      <c r="F22" s="76"/>
      <c r="G22" s="52"/>
      <c r="H22" s="52"/>
      <c r="I22" s="53"/>
    </row>
    <row r="23" spans="1:9" s="41" customFormat="1" x14ac:dyDescent="0.2">
      <c r="A23" s="56" t="s">
        <v>86</v>
      </c>
      <c r="B23" s="76">
        <v>51000</v>
      </c>
      <c r="C23" s="52">
        <v>49000</v>
      </c>
      <c r="D23" s="52">
        <v>46000</v>
      </c>
      <c r="E23" s="53">
        <v>55000</v>
      </c>
      <c r="F23" s="76">
        <v>53000</v>
      </c>
      <c r="G23" s="52">
        <v>57000</v>
      </c>
      <c r="H23" s="52">
        <v>55000</v>
      </c>
      <c r="I23" s="53">
        <v>19000</v>
      </c>
    </row>
    <row r="24" spans="1:9" s="41" customFormat="1" x14ac:dyDescent="0.2">
      <c r="A24" s="56" t="s">
        <v>105</v>
      </c>
      <c r="B24" s="76">
        <v>47000</v>
      </c>
      <c r="C24" s="52">
        <v>46000</v>
      </c>
      <c r="D24" s="52">
        <v>43000</v>
      </c>
      <c r="E24" s="53">
        <v>49000</v>
      </c>
      <c r="F24" s="76">
        <v>48000</v>
      </c>
      <c r="G24" s="52">
        <v>46000</v>
      </c>
      <c r="H24" s="52">
        <v>39000</v>
      </c>
      <c r="I24" s="53">
        <v>14000</v>
      </c>
    </row>
    <row r="25" spans="1:9" s="41" customFormat="1" x14ac:dyDescent="0.2">
      <c r="A25" s="58" t="s">
        <v>132</v>
      </c>
      <c r="B25" s="89">
        <v>51000</v>
      </c>
      <c r="C25" s="89">
        <v>50000</v>
      </c>
      <c r="D25" s="89">
        <v>47000</v>
      </c>
      <c r="E25" s="69">
        <v>55000</v>
      </c>
      <c r="F25" s="89">
        <v>55000</v>
      </c>
      <c r="G25" s="89">
        <v>53000</v>
      </c>
      <c r="H25" s="89">
        <v>45000</v>
      </c>
      <c r="I25" s="69">
        <v>44000</v>
      </c>
    </row>
    <row r="26" spans="1:9" s="41" customFormat="1" x14ac:dyDescent="0.2"/>
    <row r="27" spans="1:9" s="41" customFormat="1" x14ac:dyDescent="0.2"/>
    <row r="28" spans="1:9" x14ac:dyDescent="0.2">
      <c r="B28" s="40"/>
      <c r="C28" s="43"/>
    </row>
    <row r="29" spans="1:9" x14ac:dyDescent="0.2">
      <c r="B29" s="40"/>
      <c r="C29" s="43"/>
    </row>
    <row r="30" spans="1:9" x14ac:dyDescent="0.2">
      <c r="B30" s="40"/>
      <c r="C30" s="43"/>
    </row>
    <row r="31" spans="1:9" x14ac:dyDescent="0.2">
      <c r="B31" s="40"/>
      <c r="C31" s="43"/>
    </row>
    <row r="32" spans="1:9" x14ac:dyDescent="0.2">
      <c r="B32" s="40"/>
      <c r="C32" s="43"/>
    </row>
    <row r="33" spans="2:3" x14ac:dyDescent="0.2">
      <c r="B33" s="40"/>
      <c r="C33" s="43"/>
    </row>
    <row r="34" spans="2:3" x14ac:dyDescent="0.2">
      <c r="B34" s="40"/>
      <c r="C34" s="43"/>
    </row>
    <row r="35" spans="2:3" x14ac:dyDescent="0.2">
      <c r="B35" s="40"/>
      <c r="C35" s="43"/>
    </row>
    <row r="36" spans="2:3" x14ac:dyDescent="0.2">
      <c r="B36" s="40"/>
      <c r="C36" s="43"/>
    </row>
    <row r="37" spans="2:3" x14ac:dyDescent="0.2">
      <c r="B37" s="40"/>
      <c r="C37" s="43"/>
    </row>
    <row r="38" spans="2:3" x14ac:dyDescent="0.2">
      <c r="B38" s="40"/>
      <c r="C38" s="43"/>
    </row>
    <row r="39" spans="2:3" x14ac:dyDescent="0.2">
      <c r="B39" s="40"/>
      <c r="C39" s="43"/>
    </row>
    <row r="40" spans="2:3" x14ac:dyDescent="0.2">
      <c r="B40" s="40"/>
      <c r="C40" s="43"/>
    </row>
    <row r="41" spans="2:3" x14ac:dyDescent="0.2">
      <c r="B41" s="40"/>
      <c r="C41" s="43"/>
    </row>
    <row r="42" spans="2:3" x14ac:dyDescent="0.2">
      <c r="B42" s="40"/>
      <c r="C42" s="43"/>
    </row>
    <row r="43" spans="2:3" x14ac:dyDescent="0.2">
      <c r="B43" s="40"/>
      <c r="C43" s="43"/>
    </row>
    <row r="44" spans="2:3" x14ac:dyDescent="0.2">
      <c r="B44" s="40"/>
      <c r="C44" s="43"/>
    </row>
    <row r="45" spans="2:3" x14ac:dyDescent="0.2">
      <c r="B45" s="40"/>
      <c r="C45" s="43"/>
    </row>
    <row r="46" spans="2:3" x14ac:dyDescent="0.2">
      <c r="B46" s="40"/>
      <c r="C46" s="43"/>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23AF7FACB7344FB8AA9A360B3DA5FC" ma:contentTypeVersion="12" ma:contentTypeDescription="Create a new document." ma:contentTypeScope="" ma:versionID="c413ef66f263c5270a3c5f968f77e7be">
  <xsd:schema xmlns:xsd="http://www.w3.org/2001/XMLSchema" xmlns:xs="http://www.w3.org/2001/XMLSchema" xmlns:p="http://schemas.microsoft.com/office/2006/metadata/properties" xmlns:ns2="a487e715-2997-420d-8712-5ec88fed15e8" xmlns:ns3="d1b5bec0-c1a4-47d7-8580-b0dde0ed00e7" targetNamespace="http://schemas.microsoft.com/office/2006/metadata/properties" ma:root="true" ma:fieldsID="fee79ffa37555924f45b5d060d9b2e0a" ns2:_="" ns3:_="">
    <xsd:import namespace="a487e715-2997-420d-8712-5ec88fed15e8"/>
    <xsd:import namespace="d1b5bec0-c1a4-47d7-8580-b0dde0ed00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7e715-2997-420d-8712-5ec88fed15e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b5bec0-c1a4-47d7-8580-b0dde0ed00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E66FC2-4EBF-419D-91F0-09792C9BB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7e715-2997-420d-8712-5ec88fed15e8"/>
    <ds:schemaRef ds:uri="d1b5bec0-c1a4-47d7-8580-b0dde0ed00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57A15C-CC03-4B50-882E-D34F96ADC5D6}">
  <ds:schemaRefs>
    <ds:schemaRef ds:uri="http://schemas.microsoft.com/sharepoint/v3/contenttype/forms"/>
  </ds:schemaRefs>
</ds:datastoreItem>
</file>

<file path=customXml/itemProps3.xml><?xml version="1.0" encoding="utf-8"?>
<ds:datastoreItem xmlns:ds="http://schemas.openxmlformats.org/officeDocument/2006/customXml" ds:itemID="{8D4E09E5-8FB0-4C9F-AEA4-C581F6CE524D}">
  <ds:schemaRefs>
    <ds:schemaRef ds:uri="http://purl.org/dc/dcmitype/"/>
    <ds:schemaRef ds:uri="http://www.w3.org/XML/1998/namespace"/>
    <ds:schemaRef ds:uri="http://schemas.microsoft.com/office/2006/documentManagement/types"/>
    <ds:schemaRef ds:uri="d1b5bec0-c1a4-47d7-8580-b0dde0ed00e7"/>
    <ds:schemaRef ds:uri="http://purl.org/dc/terms/"/>
    <ds:schemaRef ds:uri="http://purl.org/dc/elements/1.1/"/>
    <ds:schemaRef ds:uri="http://schemas.microsoft.com/office/infopath/2007/PartnerControls"/>
    <ds:schemaRef ds:uri="http://schemas.openxmlformats.org/package/2006/metadata/core-properties"/>
    <ds:schemaRef ds:uri="a487e715-2997-420d-8712-5ec88fed15e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Disclaimer</vt:lpstr>
      <vt:lpstr>P&amp;L</vt:lpstr>
      <vt:lpstr>BS</vt:lpstr>
      <vt:lpstr>Cash Flow</vt:lpstr>
      <vt:lpstr>Segment Data</vt:lpstr>
      <vt:lpstr>Traffic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Ryan Scott</cp:lastModifiedBy>
  <dcterms:created xsi:type="dcterms:W3CDTF">2020-08-11T11:05:49Z</dcterms:created>
  <dcterms:modified xsi:type="dcterms:W3CDTF">2020-08-11T11:08:33Z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0x010100B623AF7FACB7344FB8AA9A360B3DA5FC</vt:lpwstr>
  </property>
  <property fmtid="{D5CDD505-2E9C-101B-9397-08002B2CF9AE}" pid="3" name="Workbook id">
    <vt:lpwstr>3def325c-8974-4cdd-834b-7b64cc9a0052</vt:lpwstr>
  </property>
  <property fmtid="{D5CDD505-2E9C-101B-9397-08002B2CF9AE}" pid="4" name="Workbook type">
    <vt:lpwstr>Custom</vt:lpwstr>
  </property>
  <property fmtid="{D5CDD505-2E9C-101B-9397-08002B2CF9AE}" pid="5" name="Workbook version">
    <vt:lpwstr>Custom</vt:lpwstr>
  </property>
</Properties>
</file>